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ABILIDAD SERVER\Desktop\PRESUPUESTOS 2024 POANAS\2024\"/>
    </mc:Choice>
  </mc:AlternateContent>
  <bookViews>
    <workbookView xWindow="-120" yWindow="-120" windowWidth="29040" windowHeight="15840" activeTab="1"/>
  </bookViews>
  <sheets>
    <sheet name="INSTRUCTIVO" sheetId="8" r:id="rId1"/>
    <sheet name="INGRESOS APROBADOS" sheetId="7" r:id="rId2"/>
    <sheet name="EGRESOS APROBADOS" sheetId="9" r:id="rId3"/>
  </sheets>
  <definedNames>
    <definedName name="_xlnm._FilterDatabase" localSheetId="2" hidden="1">'EGRESOS APROBADOS'!$D$5:$D$387</definedName>
    <definedName name="_xlnm.Print_Area" localSheetId="1">'INGRESOS APROBADOS'!$A$1:$C$172</definedName>
    <definedName name="_xlnm.Print_Area" localSheetId="0">INSTRUCTIVO!$A$1:$J$16</definedName>
    <definedName name="_xlnm.Print_Titles" localSheetId="1">'INGRESOS APROBADOS'!$1:$5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1" i="7" l="1"/>
  <c r="F122" i="7"/>
  <c r="F123" i="7"/>
  <c r="F124" i="7"/>
  <c r="F125" i="7"/>
  <c r="F147" i="7" s="1"/>
  <c r="F126" i="7"/>
  <c r="F127" i="7"/>
  <c r="F128" i="7"/>
  <c r="F129" i="7"/>
  <c r="F132" i="7"/>
  <c r="F133" i="7"/>
  <c r="F134" i="7"/>
  <c r="F135" i="7"/>
  <c r="F136" i="7"/>
  <c r="F137" i="7"/>
  <c r="F138" i="7"/>
  <c r="F139" i="7"/>
  <c r="F140" i="7"/>
  <c r="F141" i="7"/>
  <c r="F142" i="7"/>
  <c r="F143" i="7"/>
  <c r="F145" i="7"/>
  <c r="F146" i="7"/>
  <c r="F120" i="7"/>
  <c r="C102" i="7" l="1"/>
  <c r="E176" i="9"/>
  <c r="C163" i="7"/>
  <c r="J391" i="9" s="1"/>
  <c r="C119" i="7" l="1"/>
  <c r="C78" i="7"/>
  <c r="C77" i="7" s="1"/>
  <c r="H111" i="9"/>
  <c r="G111" i="9"/>
  <c r="F111" i="9"/>
  <c r="E111" i="9"/>
  <c r="D111" i="9"/>
  <c r="C94" i="7" l="1"/>
  <c r="C65" i="7" l="1"/>
  <c r="C54" i="7"/>
  <c r="C90" i="7"/>
  <c r="C88" i="7" s="1"/>
  <c r="C161" i="7"/>
  <c r="H391" i="9" s="1"/>
  <c r="C160" i="7"/>
  <c r="G391" i="9" s="1"/>
  <c r="H11" i="9"/>
  <c r="I11" i="9"/>
  <c r="J11" i="9"/>
  <c r="K11" i="9"/>
  <c r="L11" i="9"/>
  <c r="G9" i="9"/>
  <c r="H9" i="9"/>
  <c r="I9" i="9"/>
  <c r="J9" i="9"/>
  <c r="K9" i="9"/>
  <c r="L9" i="9"/>
  <c r="J385" i="9"/>
  <c r="J384" i="9" s="1"/>
  <c r="I385" i="9"/>
  <c r="I384" i="9" s="1"/>
  <c r="J382" i="9"/>
  <c r="J381" i="9" s="1"/>
  <c r="I382" i="9"/>
  <c r="I381" i="9" s="1"/>
  <c r="J379" i="9"/>
  <c r="J378" i="9" s="1"/>
  <c r="I379" i="9"/>
  <c r="I378" i="9" s="1"/>
  <c r="J376" i="9"/>
  <c r="J375" i="9" s="1"/>
  <c r="I376" i="9"/>
  <c r="I375" i="9" s="1"/>
  <c r="J373" i="9"/>
  <c r="J372" i="9" s="1"/>
  <c r="I373" i="9"/>
  <c r="I372" i="9" s="1"/>
  <c r="J366" i="9"/>
  <c r="I366" i="9"/>
  <c r="J360" i="9"/>
  <c r="I360" i="9"/>
  <c r="J353" i="9"/>
  <c r="I353" i="9"/>
  <c r="J342" i="9"/>
  <c r="I342" i="9"/>
  <c r="J333" i="9"/>
  <c r="I333" i="9"/>
  <c r="J328" i="9"/>
  <c r="I328" i="9"/>
  <c r="J324" i="9"/>
  <c r="I324" i="9"/>
  <c r="J316" i="9"/>
  <c r="I316" i="9"/>
  <c r="J306" i="9"/>
  <c r="I306" i="9"/>
  <c r="J299" i="9"/>
  <c r="I299" i="9"/>
  <c r="J293" i="9"/>
  <c r="I293" i="9"/>
  <c r="J286" i="9"/>
  <c r="I286" i="9"/>
  <c r="J282" i="9"/>
  <c r="I282" i="9"/>
  <c r="J277" i="9"/>
  <c r="I277" i="9"/>
  <c r="J273" i="9"/>
  <c r="I273" i="9"/>
  <c r="J264" i="9"/>
  <c r="I264" i="9"/>
  <c r="J253" i="9"/>
  <c r="I253" i="9"/>
  <c r="J246" i="9"/>
  <c r="I246" i="9"/>
  <c r="J242" i="9"/>
  <c r="J241" i="9" s="1"/>
  <c r="I242" i="9"/>
  <c r="I241" i="9" s="1"/>
  <c r="J239" i="9"/>
  <c r="I239" i="9"/>
  <c r="J237" i="9"/>
  <c r="I237" i="9"/>
  <c r="J234" i="9"/>
  <c r="I234" i="9"/>
  <c r="J232" i="9"/>
  <c r="I232" i="9"/>
  <c r="J230" i="9"/>
  <c r="I230" i="9"/>
  <c r="J228" i="9"/>
  <c r="I228" i="9"/>
  <c r="J225" i="9"/>
  <c r="J224" i="9" s="1"/>
  <c r="I225" i="9"/>
  <c r="I224" i="9" s="1"/>
  <c r="J222" i="9"/>
  <c r="I222" i="9"/>
  <c r="J220" i="9"/>
  <c r="I220" i="9"/>
  <c r="J218" i="9"/>
  <c r="I218" i="9"/>
  <c r="J215" i="9"/>
  <c r="I215" i="9"/>
  <c r="J213" i="9"/>
  <c r="I213" i="9"/>
  <c r="J210" i="9"/>
  <c r="I210" i="9"/>
  <c r="J208" i="9"/>
  <c r="I208" i="9"/>
  <c r="J206" i="9"/>
  <c r="I206" i="9"/>
  <c r="J204" i="9"/>
  <c r="I204" i="9"/>
  <c r="J201" i="9"/>
  <c r="I201" i="9"/>
  <c r="J199" i="9"/>
  <c r="I199" i="9"/>
  <c r="J197" i="9"/>
  <c r="I197" i="9"/>
  <c r="J195" i="9"/>
  <c r="I195" i="9"/>
  <c r="J193" i="9"/>
  <c r="I193" i="9"/>
  <c r="J189" i="9"/>
  <c r="J188" i="9" s="1"/>
  <c r="I189" i="9"/>
  <c r="I188" i="9" s="1"/>
  <c r="J186" i="9"/>
  <c r="J185" i="9" s="1"/>
  <c r="I186" i="9"/>
  <c r="I185" i="9" s="1"/>
  <c r="J183" i="9"/>
  <c r="I183" i="9"/>
  <c r="J181" i="9"/>
  <c r="I181" i="9"/>
  <c r="J179" i="9"/>
  <c r="I179" i="9"/>
  <c r="J177" i="9"/>
  <c r="I177" i="9"/>
  <c r="J175" i="9"/>
  <c r="I175" i="9"/>
  <c r="J172" i="9"/>
  <c r="J171" i="9" s="1"/>
  <c r="I172" i="9"/>
  <c r="I171" i="9" s="1"/>
  <c r="J168" i="9"/>
  <c r="I168" i="9"/>
  <c r="J166" i="9"/>
  <c r="I166" i="9"/>
  <c r="J164" i="9"/>
  <c r="I164" i="9"/>
  <c r="J162" i="9"/>
  <c r="I162" i="9"/>
  <c r="J159" i="9"/>
  <c r="I159" i="9"/>
  <c r="J157" i="9"/>
  <c r="I157" i="9"/>
  <c r="J154" i="9"/>
  <c r="I154" i="9"/>
  <c r="J152" i="9"/>
  <c r="I152" i="9"/>
  <c r="J150" i="9"/>
  <c r="I150" i="9"/>
  <c r="J148" i="9"/>
  <c r="I148" i="9"/>
  <c r="J145" i="9"/>
  <c r="J144" i="9" s="1"/>
  <c r="I145" i="9"/>
  <c r="I144" i="9" s="1"/>
  <c r="J142" i="9"/>
  <c r="I142" i="9"/>
  <c r="J140" i="9"/>
  <c r="I140" i="9"/>
  <c r="J138" i="9"/>
  <c r="I138" i="9"/>
  <c r="J136" i="9"/>
  <c r="I136" i="9"/>
  <c r="J134" i="9"/>
  <c r="I134" i="9"/>
  <c r="J131" i="9"/>
  <c r="I131" i="9"/>
  <c r="J129" i="9"/>
  <c r="I129" i="9"/>
  <c r="J127" i="9"/>
  <c r="I127" i="9"/>
  <c r="J118" i="9"/>
  <c r="J117" i="9" s="1"/>
  <c r="I118" i="9"/>
  <c r="I117" i="9" s="1"/>
  <c r="J115" i="9"/>
  <c r="I115" i="9"/>
  <c r="J113" i="9"/>
  <c r="I113" i="9"/>
  <c r="J109" i="9"/>
  <c r="I109" i="9"/>
  <c r="J106" i="9"/>
  <c r="I106" i="9"/>
  <c r="J104" i="9"/>
  <c r="I104" i="9"/>
  <c r="J102" i="9"/>
  <c r="I102" i="9"/>
  <c r="J100" i="9"/>
  <c r="I100" i="9"/>
  <c r="J98" i="9"/>
  <c r="I98" i="9"/>
  <c r="J96" i="9"/>
  <c r="I96" i="9"/>
  <c r="J92" i="9"/>
  <c r="J91" i="9" s="1"/>
  <c r="I92" i="9"/>
  <c r="I91" i="9" s="1"/>
  <c r="J89" i="9"/>
  <c r="I89" i="9"/>
  <c r="J87" i="9"/>
  <c r="I87" i="9"/>
  <c r="J85" i="9"/>
  <c r="I85" i="9"/>
  <c r="J83" i="9"/>
  <c r="I83" i="9"/>
  <c r="J80" i="9"/>
  <c r="J79" i="9" s="1"/>
  <c r="I80" i="9"/>
  <c r="I79" i="9" s="1"/>
  <c r="J77" i="9"/>
  <c r="I77" i="9"/>
  <c r="J75" i="9"/>
  <c r="I75" i="9"/>
  <c r="J72" i="9"/>
  <c r="I72" i="9"/>
  <c r="J70" i="9"/>
  <c r="I70" i="9"/>
  <c r="J68" i="9"/>
  <c r="I68" i="9"/>
  <c r="J66" i="9"/>
  <c r="I66" i="9"/>
  <c r="J64" i="9"/>
  <c r="I64" i="9"/>
  <c r="J61" i="9"/>
  <c r="J60" i="9" s="1"/>
  <c r="I61" i="9"/>
  <c r="I60" i="9" s="1"/>
  <c r="J58" i="9"/>
  <c r="I58" i="9"/>
  <c r="J54" i="9"/>
  <c r="I54" i="9"/>
  <c r="J52" i="9"/>
  <c r="I52" i="9"/>
  <c r="J49" i="9"/>
  <c r="I49" i="9"/>
  <c r="J45" i="9"/>
  <c r="J44" i="9" s="1"/>
  <c r="I45" i="9"/>
  <c r="I44" i="9" s="1"/>
  <c r="J37" i="9"/>
  <c r="I37" i="9"/>
  <c r="J35" i="9"/>
  <c r="I35" i="9"/>
  <c r="J33" i="9"/>
  <c r="I33" i="9"/>
  <c r="J30" i="9"/>
  <c r="I30" i="9"/>
  <c r="J28" i="9"/>
  <c r="I28" i="9"/>
  <c r="J26" i="9"/>
  <c r="I26" i="9"/>
  <c r="J23" i="9"/>
  <c r="I23" i="9"/>
  <c r="J21" i="9"/>
  <c r="I21" i="9"/>
  <c r="J19" i="9"/>
  <c r="I19" i="9"/>
  <c r="J16" i="9"/>
  <c r="I16" i="9"/>
  <c r="J14" i="9"/>
  <c r="I14" i="9"/>
  <c r="J156" i="9" l="1"/>
  <c r="J174" i="9"/>
  <c r="J236" i="9"/>
  <c r="I25" i="9"/>
  <c r="I147" i="9"/>
  <c r="J25" i="9"/>
  <c r="I74" i="9"/>
  <c r="J82" i="9"/>
  <c r="J95" i="9"/>
  <c r="J108" i="9"/>
  <c r="I359" i="9"/>
  <c r="J74" i="9"/>
  <c r="L8" i="9"/>
  <c r="J133" i="9"/>
  <c r="I18" i="9"/>
  <c r="I156" i="9"/>
  <c r="I174" i="9"/>
  <c r="I170" i="9" s="1"/>
  <c r="J212" i="9"/>
  <c r="J217" i="9"/>
  <c r="J227" i="9"/>
  <c r="J245" i="9"/>
  <c r="J298" i="9"/>
  <c r="J359" i="9"/>
  <c r="I13" i="9"/>
  <c r="I32" i="9"/>
  <c r="I48" i="9"/>
  <c r="J63" i="9"/>
  <c r="I236" i="9"/>
  <c r="I203" i="9"/>
  <c r="I212" i="9"/>
  <c r="I217" i="9"/>
  <c r="I227" i="9"/>
  <c r="I8" i="9"/>
  <c r="J13" i="9"/>
  <c r="J18" i="9"/>
  <c r="J32" i="9"/>
  <c r="J48" i="9"/>
  <c r="I126" i="9"/>
  <c r="I245" i="9"/>
  <c r="J8" i="9"/>
  <c r="I371" i="9"/>
  <c r="I133" i="9"/>
  <c r="J203" i="9"/>
  <c r="I298" i="9"/>
  <c r="I95" i="9"/>
  <c r="I108" i="9"/>
  <c r="J147" i="9"/>
  <c r="H8" i="9"/>
  <c r="I192" i="9"/>
  <c r="I63" i="9"/>
  <c r="I82" i="9"/>
  <c r="J126" i="9"/>
  <c r="J192" i="9"/>
  <c r="J371" i="9"/>
  <c r="K8" i="9"/>
  <c r="J161" i="9"/>
  <c r="I161" i="9"/>
  <c r="J170" i="9"/>
  <c r="D46" i="9"/>
  <c r="L45" i="9"/>
  <c r="L44" i="9" s="1"/>
  <c r="K45" i="9"/>
  <c r="K44" i="9" s="1"/>
  <c r="H45" i="9"/>
  <c r="H44" i="9" s="1"/>
  <c r="G45" i="9"/>
  <c r="G44" i="9" s="1"/>
  <c r="F45" i="9"/>
  <c r="E45" i="9"/>
  <c r="E44" i="9" s="1"/>
  <c r="I7" i="9" l="1"/>
  <c r="J191" i="9"/>
  <c r="I191" i="9"/>
  <c r="I47" i="9"/>
  <c r="J47" i="9"/>
  <c r="J94" i="9"/>
  <c r="J244" i="9"/>
  <c r="J7" i="9"/>
  <c r="I244" i="9"/>
  <c r="I94" i="9"/>
  <c r="D45" i="9"/>
  <c r="F44" i="9"/>
  <c r="D44" i="9" s="1"/>
  <c r="I389" i="9" l="1"/>
  <c r="J389" i="9"/>
  <c r="J393" i="9" s="1"/>
  <c r="D143" i="9"/>
  <c r="E145" i="9"/>
  <c r="E144" i="9" s="1"/>
  <c r="F145" i="9"/>
  <c r="F144" i="9" s="1"/>
  <c r="G145" i="9"/>
  <c r="G144" i="9" s="1"/>
  <c r="H145" i="9"/>
  <c r="H144" i="9" s="1"/>
  <c r="K145" i="9"/>
  <c r="K144" i="9" s="1"/>
  <c r="L145" i="9"/>
  <c r="L144" i="9" s="1"/>
  <c r="D146" i="9"/>
  <c r="D145" i="9" s="1"/>
  <c r="D144" i="9" s="1"/>
  <c r="C139" i="7" l="1"/>
  <c r="D383" i="9"/>
  <c r="D382" i="9" s="1"/>
  <c r="D381" i="9" s="1"/>
  <c r="D380" i="9"/>
  <c r="D379" i="9" s="1"/>
  <c r="D378" i="9" s="1"/>
  <c r="D377" i="9"/>
  <c r="D376" i="9" s="1"/>
  <c r="D375" i="9" s="1"/>
  <c r="D374" i="9"/>
  <c r="D373" i="9" s="1"/>
  <c r="D372" i="9" s="1"/>
  <c r="D370" i="9"/>
  <c r="D369" i="9"/>
  <c r="D368" i="9"/>
  <c r="D367" i="9"/>
  <c r="D365" i="9"/>
  <c r="D364" i="9"/>
  <c r="D363" i="9"/>
  <c r="D362" i="9"/>
  <c r="D361" i="9"/>
  <c r="D358" i="9"/>
  <c r="D357" i="9"/>
  <c r="D356" i="9"/>
  <c r="D355" i="9"/>
  <c r="D354" i="9"/>
  <c r="D352" i="9"/>
  <c r="D351" i="9"/>
  <c r="D350" i="9"/>
  <c r="D349" i="9"/>
  <c r="D348" i="9"/>
  <c r="D347" i="9"/>
  <c r="D346" i="9"/>
  <c r="D345" i="9"/>
  <c r="D344" i="9"/>
  <c r="D343" i="9"/>
  <c r="D341" i="9"/>
  <c r="D340" i="9"/>
  <c r="D339" i="9"/>
  <c r="D338" i="9"/>
  <c r="D337" i="9"/>
  <c r="D336" i="9"/>
  <c r="D335" i="9"/>
  <c r="D334" i="9"/>
  <c r="D332" i="9"/>
  <c r="D331" i="9"/>
  <c r="D330" i="9"/>
  <c r="D329" i="9"/>
  <c r="D327" i="9"/>
  <c r="D326" i="9"/>
  <c r="D325" i="9"/>
  <c r="D323" i="9"/>
  <c r="D322" i="9"/>
  <c r="D321" i="9"/>
  <c r="D320" i="9"/>
  <c r="D319" i="9"/>
  <c r="D318" i="9"/>
  <c r="D317" i="9"/>
  <c r="D315" i="9"/>
  <c r="D314" i="9"/>
  <c r="D313" i="9"/>
  <c r="D312" i="9"/>
  <c r="D311" i="9"/>
  <c r="D310" i="9"/>
  <c r="D309" i="9"/>
  <c r="D308" i="9"/>
  <c r="D307" i="9"/>
  <c r="D305" i="9"/>
  <c r="D304" i="9"/>
  <c r="D303" i="9"/>
  <c r="D302" i="9"/>
  <c r="D301" i="9"/>
  <c r="D300" i="9"/>
  <c r="D297" i="9"/>
  <c r="D296" i="9"/>
  <c r="D295" i="9"/>
  <c r="D294" i="9"/>
  <c r="D292" i="9"/>
  <c r="D291" i="9"/>
  <c r="D290" i="9"/>
  <c r="D289" i="9"/>
  <c r="D288" i="9"/>
  <c r="D287" i="9"/>
  <c r="D285" i="9"/>
  <c r="D284" i="9"/>
  <c r="D283" i="9"/>
  <c r="D281" i="9"/>
  <c r="D280" i="9"/>
  <c r="D279" i="9"/>
  <c r="D278" i="9"/>
  <c r="D276" i="9"/>
  <c r="D274" i="9"/>
  <c r="D272" i="9"/>
  <c r="D271" i="9"/>
  <c r="D270" i="9"/>
  <c r="D269" i="9"/>
  <c r="D268" i="9"/>
  <c r="D267" i="9"/>
  <c r="D266" i="9"/>
  <c r="D265" i="9"/>
  <c r="D263" i="9"/>
  <c r="D262" i="9"/>
  <c r="D261" i="9"/>
  <c r="D260" i="9"/>
  <c r="D259" i="9"/>
  <c r="D258" i="9"/>
  <c r="D257" i="9"/>
  <c r="D256" i="9"/>
  <c r="D255" i="9"/>
  <c r="D254" i="9"/>
  <c r="D252" i="9"/>
  <c r="D251" i="9"/>
  <c r="D250" i="9"/>
  <c r="D249" i="9"/>
  <c r="D248" i="9"/>
  <c r="D247" i="9"/>
  <c r="D243" i="9"/>
  <c r="D242" i="9" s="1"/>
  <c r="D241" i="9" s="1"/>
  <c r="D240" i="9"/>
  <c r="D239" i="9" s="1"/>
  <c r="D238" i="9"/>
  <c r="D237" i="9" s="1"/>
  <c r="D235" i="9"/>
  <c r="D234" i="9" s="1"/>
  <c r="D233" i="9"/>
  <c r="D232" i="9" s="1"/>
  <c r="D231" i="9"/>
  <c r="D230" i="9" s="1"/>
  <c r="D229" i="9"/>
  <c r="D228" i="9" s="1"/>
  <c r="D226" i="9"/>
  <c r="D225" i="9" s="1"/>
  <c r="D224" i="9" s="1"/>
  <c r="D223" i="9"/>
  <c r="D222" i="9" s="1"/>
  <c r="D221" i="9"/>
  <c r="D220" i="9" s="1"/>
  <c r="D219" i="9"/>
  <c r="D218" i="9" s="1"/>
  <c r="D216" i="9"/>
  <c r="D215" i="9" s="1"/>
  <c r="D214" i="9"/>
  <c r="D213" i="9" s="1"/>
  <c r="D211" i="9"/>
  <c r="D210" i="9" s="1"/>
  <c r="D209" i="9"/>
  <c r="D208" i="9" s="1"/>
  <c r="D207" i="9"/>
  <c r="D206" i="9" s="1"/>
  <c r="D205" i="9"/>
  <c r="D204" i="9" s="1"/>
  <c r="D202" i="9"/>
  <c r="D201" i="9" s="1"/>
  <c r="D200" i="9"/>
  <c r="D199" i="9" s="1"/>
  <c r="D198" i="9"/>
  <c r="D197" i="9" s="1"/>
  <c r="D196" i="9"/>
  <c r="D195" i="9" s="1"/>
  <c r="D194" i="9"/>
  <c r="D193" i="9" s="1"/>
  <c r="D190" i="9"/>
  <c r="D189" i="9" s="1"/>
  <c r="D188" i="9" s="1"/>
  <c r="D187" i="9"/>
  <c r="D186" i="9" s="1"/>
  <c r="D185" i="9" s="1"/>
  <c r="D184" i="9"/>
  <c r="D183" i="9" s="1"/>
  <c r="D182" i="9"/>
  <c r="D181" i="9" s="1"/>
  <c r="D180" i="9"/>
  <c r="D179" i="9" s="1"/>
  <c r="D178" i="9"/>
  <c r="D177" i="9" s="1"/>
  <c r="D176" i="9"/>
  <c r="D175" i="9" s="1"/>
  <c r="D173" i="9"/>
  <c r="D172" i="9" s="1"/>
  <c r="D171" i="9" s="1"/>
  <c r="D169" i="9"/>
  <c r="D168" i="9" s="1"/>
  <c r="D167" i="9"/>
  <c r="D166" i="9" s="1"/>
  <c r="D165" i="9"/>
  <c r="D164" i="9" s="1"/>
  <c r="D163" i="9"/>
  <c r="D162" i="9" s="1"/>
  <c r="D160" i="9"/>
  <c r="D159" i="9" s="1"/>
  <c r="D158" i="9"/>
  <c r="D157" i="9" s="1"/>
  <c r="D155" i="9"/>
  <c r="D154" i="9" s="1"/>
  <c r="D153" i="9"/>
  <c r="D152" i="9" s="1"/>
  <c r="D151" i="9"/>
  <c r="D150" i="9" s="1"/>
  <c r="D149" i="9"/>
  <c r="D148" i="9" s="1"/>
  <c r="D141" i="9"/>
  <c r="D140" i="9" s="1"/>
  <c r="D139" i="9"/>
  <c r="D138" i="9" s="1"/>
  <c r="D137" i="9"/>
  <c r="D136" i="9" s="1"/>
  <c r="D135" i="9"/>
  <c r="D134" i="9" s="1"/>
  <c r="D132" i="9"/>
  <c r="D131" i="9" s="1"/>
  <c r="D130" i="9"/>
  <c r="D129" i="9" s="1"/>
  <c r="D128" i="9"/>
  <c r="D127" i="9" s="1"/>
  <c r="D125" i="9"/>
  <c r="D124" i="9" s="1"/>
  <c r="D123" i="9"/>
  <c r="D122" i="9" s="1"/>
  <c r="D121" i="9"/>
  <c r="D120" i="9" s="1"/>
  <c r="D119" i="9"/>
  <c r="D118" i="9" s="1"/>
  <c r="D116" i="9"/>
  <c r="D115" i="9" s="1"/>
  <c r="D114" i="9"/>
  <c r="D113" i="9" s="1"/>
  <c r="D110" i="9"/>
  <c r="D109" i="9" s="1"/>
  <c r="D107" i="9"/>
  <c r="D106" i="9" s="1"/>
  <c r="D105" i="9"/>
  <c r="D103" i="9"/>
  <c r="D102" i="9" s="1"/>
  <c r="D101" i="9"/>
  <c r="D100" i="9" s="1"/>
  <c r="D99" i="9"/>
  <c r="D98" i="9" s="1"/>
  <c r="D97" i="9"/>
  <c r="D96" i="9" s="1"/>
  <c r="D93" i="9"/>
  <c r="D92" i="9" s="1"/>
  <c r="D91" i="9" s="1"/>
  <c r="D90" i="9"/>
  <c r="D89" i="9" s="1"/>
  <c r="D88" i="9"/>
  <c r="D87" i="9" s="1"/>
  <c r="D86" i="9"/>
  <c r="D85" i="9" s="1"/>
  <c r="D84" i="9"/>
  <c r="D83" i="9" s="1"/>
  <c r="D81" i="9"/>
  <c r="D80" i="9" s="1"/>
  <c r="D79" i="9" s="1"/>
  <c r="D78" i="9"/>
  <c r="D77" i="9" s="1"/>
  <c r="D76" i="9"/>
  <c r="D75" i="9" s="1"/>
  <c r="D73" i="9"/>
  <c r="D72" i="9" s="1"/>
  <c r="D71" i="9"/>
  <c r="D70" i="9" s="1"/>
  <c r="D69" i="9"/>
  <c r="D68" i="9" s="1"/>
  <c r="D67" i="9"/>
  <c r="D66" i="9" s="1"/>
  <c r="D65" i="9"/>
  <c r="D64" i="9" s="1"/>
  <c r="D62" i="9"/>
  <c r="D61" i="9" s="1"/>
  <c r="D60" i="9" s="1"/>
  <c r="D59" i="9"/>
  <c r="D58" i="9" s="1"/>
  <c r="D57" i="9"/>
  <c r="D56" i="9" s="1"/>
  <c r="D55" i="9"/>
  <c r="D54" i="9" s="1"/>
  <c r="D53" i="9"/>
  <c r="D52" i="9" s="1"/>
  <c r="D51" i="9"/>
  <c r="D50" i="9"/>
  <c r="D43" i="9"/>
  <c r="D42" i="9"/>
  <c r="D41" i="9"/>
  <c r="D40" i="9"/>
  <c r="D38" i="9"/>
  <c r="D36" i="9"/>
  <c r="D35" i="9" s="1"/>
  <c r="D34" i="9"/>
  <c r="D33" i="9" s="1"/>
  <c r="D31" i="9"/>
  <c r="D30" i="9" s="1"/>
  <c r="D29" i="9"/>
  <c r="D28" i="9" s="1"/>
  <c r="D27" i="9"/>
  <c r="D26" i="9" s="1"/>
  <c r="D24" i="9"/>
  <c r="D23" i="9" s="1"/>
  <c r="D22" i="9"/>
  <c r="D21" i="9" s="1"/>
  <c r="D20" i="9"/>
  <c r="D19" i="9" s="1"/>
  <c r="D17" i="9"/>
  <c r="D16" i="9" s="1"/>
  <c r="D15" i="9"/>
  <c r="D14" i="9" s="1"/>
  <c r="D12" i="9"/>
  <c r="D11" i="9" s="1"/>
  <c r="D10" i="9"/>
  <c r="D9" i="9" s="1"/>
  <c r="D387" i="9"/>
  <c r="L385" i="9"/>
  <c r="L384" i="9" s="1"/>
  <c r="K385" i="9"/>
  <c r="K384" i="9" s="1"/>
  <c r="H385" i="9"/>
  <c r="H384" i="9" s="1"/>
  <c r="G385" i="9"/>
  <c r="G384" i="9" s="1"/>
  <c r="F385" i="9"/>
  <c r="F384" i="9" s="1"/>
  <c r="E384" i="9"/>
  <c r="L382" i="9"/>
  <c r="L381" i="9" s="1"/>
  <c r="K382" i="9"/>
  <c r="K381" i="9" s="1"/>
  <c r="H382" i="9"/>
  <c r="H381" i="9" s="1"/>
  <c r="G382" i="9"/>
  <c r="G381" i="9" s="1"/>
  <c r="F382" i="9"/>
  <c r="F381" i="9" s="1"/>
  <c r="E382" i="9"/>
  <c r="E381" i="9" s="1"/>
  <c r="L379" i="9"/>
  <c r="L378" i="9" s="1"/>
  <c r="K379" i="9"/>
  <c r="K378" i="9" s="1"/>
  <c r="H379" i="9"/>
  <c r="H378" i="9" s="1"/>
  <c r="G379" i="9"/>
  <c r="G378" i="9" s="1"/>
  <c r="F379" i="9"/>
  <c r="F378" i="9" s="1"/>
  <c r="E379" i="9"/>
  <c r="E378" i="9" s="1"/>
  <c r="L376" i="9"/>
  <c r="L375" i="9" s="1"/>
  <c r="K376" i="9"/>
  <c r="K375" i="9" s="1"/>
  <c r="H376" i="9"/>
  <c r="H375" i="9" s="1"/>
  <c r="G376" i="9"/>
  <c r="G375" i="9" s="1"/>
  <c r="F376" i="9"/>
  <c r="F375" i="9" s="1"/>
  <c r="L373" i="9"/>
  <c r="L372" i="9" s="1"/>
  <c r="K373" i="9"/>
  <c r="K372" i="9" s="1"/>
  <c r="H373" i="9"/>
  <c r="H372" i="9" s="1"/>
  <c r="G373" i="9"/>
  <c r="G372" i="9" s="1"/>
  <c r="F373" i="9"/>
  <c r="F372" i="9" s="1"/>
  <c r="L366" i="9"/>
  <c r="K366" i="9"/>
  <c r="H366" i="9"/>
  <c r="G366" i="9"/>
  <c r="F366" i="9"/>
  <c r="E366" i="9"/>
  <c r="L360" i="9"/>
  <c r="K360" i="9"/>
  <c r="H360" i="9"/>
  <c r="G360" i="9"/>
  <c r="F360" i="9"/>
  <c r="E360" i="9"/>
  <c r="L353" i="9"/>
  <c r="K353" i="9"/>
  <c r="H353" i="9"/>
  <c r="G353" i="9"/>
  <c r="F353" i="9"/>
  <c r="E353" i="9"/>
  <c r="L342" i="9"/>
  <c r="K342" i="9"/>
  <c r="H342" i="9"/>
  <c r="G342" i="9"/>
  <c r="F342" i="9"/>
  <c r="E342" i="9"/>
  <c r="L333" i="9"/>
  <c r="K333" i="9"/>
  <c r="H333" i="9"/>
  <c r="G333" i="9"/>
  <c r="F333" i="9"/>
  <c r="E333" i="9"/>
  <c r="L328" i="9"/>
  <c r="K328" i="9"/>
  <c r="H328" i="9"/>
  <c r="G328" i="9"/>
  <c r="F328" i="9"/>
  <c r="E328" i="9"/>
  <c r="L324" i="9"/>
  <c r="K324" i="9"/>
  <c r="H324" i="9"/>
  <c r="G324" i="9"/>
  <c r="F324" i="9"/>
  <c r="E324" i="9"/>
  <c r="L316" i="9"/>
  <c r="K316" i="9"/>
  <c r="H316" i="9"/>
  <c r="G316" i="9"/>
  <c r="F316" i="9"/>
  <c r="E316" i="9"/>
  <c r="L306" i="9"/>
  <c r="K306" i="9"/>
  <c r="H306" i="9"/>
  <c r="G306" i="9"/>
  <c r="F306" i="9"/>
  <c r="E306" i="9"/>
  <c r="L299" i="9"/>
  <c r="K299" i="9"/>
  <c r="H299" i="9"/>
  <c r="G299" i="9"/>
  <c r="F299" i="9"/>
  <c r="E299" i="9"/>
  <c r="L293" i="9"/>
  <c r="K293" i="9"/>
  <c r="H293" i="9"/>
  <c r="G293" i="9"/>
  <c r="F293" i="9"/>
  <c r="E293" i="9"/>
  <c r="L286" i="9"/>
  <c r="K286" i="9"/>
  <c r="H286" i="9"/>
  <c r="G286" i="9"/>
  <c r="F286" i="9"/>
  <c r="E286" i="9"/>
  <c r="L282" i="9"/>
  <c r="K282" i="9"/>
  <c r="H282" i="9"/>
  <c r="G282" i="9"/>
  <c r="F282" i="9"/>
  <c r="E282" i="9"/>
  <c r="L277" i="9"/>
  <c r="K277" i="9"/>
  <c r="H277" i="9"/>
  <c r="G277" i="9"/>
  <c r="F277" i="9"/>
  <c r="E277" i="9"/>
  <c r="D275" i="9"/>
  <c r="L273" i="9"/>
  <c r="K273" i="9"/>
  <c r="H273" i="9"/>
  <c r="G273" i="9"/>
  <c r="F273" i="9"/>
  <c r="E273" i="9"/>
  <c r="L264" i="9"/>
  <c r="K264" i="9"/>
  <c r="H264" i="9"/>
  <c r="G264" i="9"/>
  <c r="F264" i="9"/>
  <c r="E264" i="9"/>
  <c r="L253" i="9"/>
  <c r="K253" i="9"/>
  <c r="H253" i="9"/>
  <c r="G253" i="9"/>
  <c r="F253" i="9"/>
  <c r="E253" i="9"/>
  <c r="L246" i="9"/>
  <c r="K246" i="9"/>
  <c r="H246" i="9"/>
  <c r="G246" i="9"/>
  <c r="F246" i="9"/>
  <c r="E246" i="9"/>
  <c r="L242" i="9"/>
  <c r="L241" i="9" s="1"/>
  <c r="K242" i="9"/>
  <c r="K241" i="9" s="1"/>
  <c r="H242" i="9"/>
  <c r="H241" i="9" s="1"/>
  <c r="G242" i="9"/>
  <c r="G241" i="9" s="1"/>
  <c r="F242" i="9"/>
  <c r="F241" i="9" s="1"/>
  <c r="E242" i="9"/>
  <c r="E241" i="9" s="1"/>
  <c r="L239" i="9"/>
  <c r="K239" i="9"/>
  <c r="H239" i="9"/>
  <c r="G239" i="9"/>
  <c r="F239" i="9"/>
  <c r="E239" i="9"/>
  <c r="L237" i="9"/>
  <c r="K237" i="9"/>
  <c r="H237" i="9"/>
  <c r="G237" i="9"/>
  <c r="F237" i="9"/>
  <c r="E237" i="9"/>
  <c r="L234" i="9"/>
  <c r="K234" i="9"/>
  <c r="H234" i="9"/>
  <c r="G234" i="9"/>
  <c r="F234" i="9"/>
  <c r="E234" i="9"/>
  <c r="L232" i="9"/>
  <c r="K232" i="9"/>
  <c r="H232" i="9"/>
  <c r="G232" i="9"/>
  <c r="F232" i="9"/>
  <c r="E232" i="9"/>
  <c r="L230" i="9"/>
  <c r="K230" i="9"/>
  <c r="H230" i="9"/>
  <c r="G230" i="9"/>
  <c r="F230" i="9"/>
  <c r="E230" i="9"/>
  <c r="L228" i="9"/>
  <c r="K228" i="9"/>
  <c r="H228" i="9"/>
  <c r="G228" i="9"/>
  <c r="F228" i="9"/>
  <c r="E228" i="9"/>
  <c r="L225" i="9"/>
  <c r="L224" i="9" s="1"/>
  <c r="K225" i="9"/>
  <c r="K224" i="9" s="1"/>
  <c r="H225" i="9"/>
  <c r="H224" i="9" s="1"/>
  <c r="G225" i="9"/>
  <c r="G224" i="9" s="1"/>
  <c r="F225" i="9"/>
  <c r="F224" i="9" s="1"/>
  <c r="E225" i="9"/>
  <c r="E224" i="9" s="1"/>
  <c r="L222" i="9"/>
  <c r="K222" i="9"/>
  <c r="H222" i="9"/>
  <c r="G222" i="9"/>
  <c r="F222" i="9"/>
  <c r="E222" i="9"/>
  <c r="L220" i="9"/>
  <c r="K220" i="9"/>
  <c r="H220" i="9"/>
  <c r="G220" i="9"/>
  <c r="F220" i="9"/>
  <c r="E220" i="9"/>
  <c r="L218" i="9"/>
  <c r="K218" i="9"/>
  <c r="H218" i="9"/>
  <c r="G218" i="9"/>
  <c r="F218" i="9"/>
  <c r="E218" i="9"/>
  <c r="L215" i="9"/>
  <c r="K215" i="9"/>
  <c r="H215" i="9"/>
  <c r="G215" i="9"/>
  <c r="F215" i="9"/>
  <c r="E215" i="9"/>
  <c r="L213" i="9"/>
  <c r="K213" i="9"/>
  <c r="H213" i="9"/>
  <c r="G213" i="9"/>
  <c r="F213" i="9"/>
  <c r="E213" i="9"/>
  <c r="L210" i="9"/>
  <c r="K210" i="9"/>
  <c r="H210" i="9"/>
  <c r="G210" i="9"/>
  <c r="F210" i="9"/>
  <c r="E210" i="9"/>
  <c r="L208" i="9"/>
  <c r="K208" i="9"/>
  <c r="H208" i="9"/>
  <c r="G208" i="9"/>
  <c r="F208" i="9"/>
  <c r="E208" i="9"/>
  <c r="L206" i="9"/>
  <c r="K206" i="9"/>
  <c r="H206" i="9"/>
  <c r="G206" i="9"/>
  <c r="F206" i="9"/>
  <c r="E206" i="9"/>
  <c r="L204" i="9"/>
  <c r="K204" i="9"/>
  <c r="H204" i="9"/>
  <c r="G204" i="9"/>
  <c r="F204" i="9"/>
  <c r="E204" i="9"/>
  <c r="L201" i="9"/>
  <c r="K201" i="9"/>
  <c r="H201" i="9"/>
  <c r="G201" i="9"/>
  <c r="F201" i="9"/>
  <c r="E201" i="9"/>
  <c r="L199" i="9"/>
  <c r="K199" i="9"/>
  <c r="H199" i="9"/>
  <c r="G199" i="9"/>
  <c r="F199" i="9"/>
  <c r="E199" i="9"/>
  <c r="L197" i="9"/>
  <c r="K197" i="9"/>
  <c r="H197" i="9"/>
  <c r="G197" i="9"/>
  <c r="F197" i="9"/>
  <c r="E197" i="9"/>
  <c r="L195" i="9"/>
  <c r="K195" i="9"/>
  <c r="H195" i="9"/>
  <c r="G195" i="9"/>
  <c r="F195" i="9"/>
  <c r="E195" i="9"/>
  <c r="L193" i="9"/>
  <c r="K193" i="9"/>
  <c r="H193" i="9"/>
  <c r="G193" i="9"/>
  <c r="F193" i="9"/>
  <c r="E193" i="9"/>
  <c r="L189" i="9"/>
  <c r="L188" i="9" s="1"/>
  <c r="K189" i="9"/>
  <c r="K188" i="9" s="1"/>
  <c r="H189" i="9"/>
  <c r="H188" i="9" s="1"/>
  <c r="G189" i="9"/>
  <c r="G188" i="9" s="1"/>
  <c r="F189" i="9"/>
  <c r="F188" i="9" s="1"/>
  <c r="E189" i="9"/>
  <c r="E188" i="9" s="1"/>
  <c r="L186" i="9"/>
  <c r="L185" i="9" s="1"/>
  <c r="K186" i="9"/>
  <c r="K185" i="9" s="1"/>
  <c r="H186" i="9"/>
  <c r="H185" i="9" s="1"/>
  <c r="G186" i="9"/>
  <c r="G185" i="9" s="1"/>
  <c r="F186" i="9"/>
  <c r="F185" i="9" s="1"/>
  <c r="E186" i="9"/>
  <c r="E185" i="9" s="1"/>
  <c r="L183" i="9"/>
  <c r="K183" i="9"/>
  <c r="H183" i="9"/>
  <c r="G183" i="9"/>
  <c r="F183" i="9"/>
  <c r="E183" i="9"/>
  <c r="L181" i="9"/>
  <c r="K181" i="9"/>
  <c r="H181" i="9"/>
  <c r="G181" i="9"/>
  <c r="F181" i="9"/>
  <c r="E181" i="9"/>
  <c r="L179" i="9"/>
  <c r="K179" i="9"/>
  <c r="H179" i="9"/>
  <c r="G179" i="9"/>
  <c r="F179" i="9"/>
  <c r="E179" i="9"/>
  <c r="L177" i="9"/>
  <c r="K177" i="9"/>
  <c r="H177" i="9"/>
  <c r="G177" i="9"/>
  <c r="F177" i="9"/>
  <c r="E177" i="9"/>
  <c r="L175" i="9"/>
  <c r="K175" i="9"/>
  <c r="H175" i="9"/>
  <c r="G175" i="9"/>
  <c r="F175" i="9"/>
  <c r="E175" i="9"/>
  <c r="L172" i="9"/>
  <c r="L171" i="9" s="1"/>
  <c r="K172" i="9"/>
  <c r="K171" i="9" s="1"/>
  <c r="H172" i="9"/>
  <c r="H171" i="9" s="1"/>
  <c r="G172" i="9"/>
  <c r="G171" i="9" s="1"/>
  <c r="F172" i="9"/>
  <c r="F171" i="9" s="1"/>
  <c r="E172" i="9"/>
  <c r="E171" i="9" s="1"/>
  <c r="L168" i="9"/>
  <c r="K168" i="9"/>
  <c r="H168" i="9"/>
  <c r="G168" i="9"/>
  <c r="F168" i="9"/>
  <c r="E168" i="9"/>
  <c r="L166" i="9"/>
  <c r="K166" i="9"/>
  <c r="H166" i="9"/>
  <c r="G166" i="9"/>
  <c r="F166" i="9"/>
  <c r="E166" i="9"/>
  <c r="L164" i="9"/>
  <c r="K164" i="9"/>
  <c r="H164" i="9"/>
  <c r="G164" i="9"/>
  <c r="F164" i="9"/>
  <c r="E164" i="9"/>
  <c r="L162" i="9"/>
  <c r="K162" i="9"/>
  <c r="H162" i="9"/>
  <c r="G162" i="9"/>
  <c r="F162" i="9"/>
  <c r="E162" i="9"/>
  <c r="L159" i="9"/>
  <c r="K159" i="9"/>
  <c r="H159" i="9"/>
  <c r="G159" i="9"/>
  <c r="F159" i="9"/>
  <c r="E159" i="9"/>
  <c r="L157" i="9"/>
  <c r="K157" i="9"/>
  <c r="H157" i="9"/>
  <c r="G157" i="9"/>
  <c r="F157" i="9"/>
  <c r="E157" i="9"/>
  <c r="L154" i="9"/>
  <c r="K154" i="9"/>
  <c r="H154" i="9"/>
  <c r="G154" i="9"/>
  <c r="F154" i="9"/>
  <c r="E154" i="9"/>
  <c r="L152" i="9"/>
  <c r="K152" i="9"/>
  <c r="H152" i="9"/>
  <c r="G152" i="9"/>
  <c r="F152" i="9"/>
  <c r="E152" i="9"/>
  <c r="L150" i="9"/>
  <c r="K150" i="9"/>
  <c r="H150" i="9"/>
  <c r="G150" i="9"/>
  <c r="F150" i="9"/>
  <c r="E150" i="9"/>
  <c r="L148" i="9"/>
  <c r="K148" i="9"/>
  <c r="H148" i="9"/>
  <c r="G148" i="9"/>
  <c r="F148" i="9"/>
  <c r="E148" i="9"/>
  <c r="L142" i="9"/>
  <c r="K142" i="9"/>
  <c r="H142" i="9"/>
  <c r="G142" i="9"/>
  <c r="F142" i="9"/>
  <c r="E142" i="9"/>
  <c r="D142" i="9"/>
  <c r="L140" i="9"/>
  <c r="K140" i="9"/>
  <c r="H140" i="9"/>
  <c r="G140" i="9"/>
  <c r="F140" i="9"/>
  <c r="E140" i="9"/>
  <c r="L138" i="9"/>
  <c r="K138" i="9"/>
  <c r="H138" i="9"/>
  <c r="G138" i="9"/>
  <c r="F138" i="9"/>
  <c r="E138" i="9"/>
  <c r="L136" i="9"/>
  <c r="K136" i="9"/>
  <c r="H136" i="9"/>
  <c r="G136" i="9"/>
  <c r="F136" i="9"/>
  <c r="E136" i="9"/>
  <c r="L134" i="9"/>
  <c r="K134" i="9"/>
  <c r="H134" i="9"/>
  <c r="G134" i="9"/>
  <c r="F134" i="9"/>
  <c r="E134" i="9"/>
  <c r="L131" i="9"/>
  <c r="K131" i="9"/>
  <c r="H131" i="9"/>
  <c r="G131" i="9"/>
  <c r="F131" i="9"/>
  <c r="E131" i="9"/>
  <c r="L129" i="9"/>
  <c r="K129" i="9"/>
  <c r="H129" i="9"/>
  <c r="G129" i="9"/>
  <c r="F129" i="9"/>
  <c r="E129" i="9"/>
  <c r="L127" i="9"/>
  <c r="K127" i="9"/>
  <c r="H127" i="9"/>
  <c r="G127" i="9"/>
  <c r="F127" i="9"/>
  <c r="E127" i="9"/>
  <c r="H124" i="9"/>
  <c r="G124" i="9"/>
  <c r="F124" i="9"/>
  <c r="E124" i="9"/>
  <c r="H122" i="9"/>
  <c r="G122" i="9"/>
  <c r="F122" i="9"/>
  <c r="E122" i="9"/>
  <c r="H120" i="9"/>
  <c r="G120" i="9"/>
  <c r="F120" i="9"/>
  <c r="E120" i="9"/>
  <c r="L118" i="9"/>
  <c r="L117" i="9" s="1"/>
  <c r="K118" i="9"/>
  <c r="K117" i="9" s="1"/>
  <c r="H118" i="9"/>
  <c r="G118" i="9"/>
  <c r="G117" i="9" s="1"/>
  <c r="F118" i="9"/>
  <c r="F117" i="9" s="1"/>
  <c r="E118" i="9"/>
  <c r="E117" i="9" s="1"/>
  <c r="L115" i="9"/>
  <c r="K115" i="9"/>
  <c r="H115" i="9"/>
  <c r="G115" i="9"/>
  <c r="F115" i="9"/>
  <c r="E115" i="9"/>
  <c r="L113" i="9"/>
  <c r="K113" i="9"/>
  <c r="H113" i="9"/>
  <c r="G113" i="9"/>
  <c r="F113" i="9"/>
  <c r="E113" i="9"/>
  <c r="L109" i="9"/>
  <c r="K109" i="9"/>
  <c r="H109" i="9"/>
  <c r="G109" i="9"/>
  <c r="F109" i="9"/>
  <c r="E109" i="9"/>
  <c r="L106" i="9"/>
  <c r="K106" i="9"/>
  <c r="H106" i="9"/>
  <c r="G106" i="9"/>
  <c r="F106" i="9"/>
  <c r="E106" i="9"/>
  <c r="D104" i="9"/>
  <c r="L104" i="9"/>
  <c r="K104" i="9"/>
  <c r="H104" i="9"/>
  <c r="F104" i="9"/>
  <c r="E104" i="9"/>
  <c r="L102" i="9"/>
  <c r="K102" i="9"/>
  <c r="H102" i="9"/>
  <c r="G102" i="9"/>
  <c r="F102" i="9"/>
  <c r="E102" i="9"/>
  <c r="L100" i="9"/>
  <c r="K100" i="9"/>
  <c r="H100" i="9"/>
  <c r="G100" i="9"/>
  <c r="F100" i="9"/>
  <c r="E100" i="9"/>
  <c r="L98" i="9"/>
  <c r="K98" i="9"/>
  <c r="H98" i="9"/>
  <c r="G98" i="9"/>
  <c r="F98" i="9"/>
  <c r="E98" i="9"/>
  <c r="L96" i="9"/>
  <c r="K96" i="9"/>
  <c r="H96" i="9"/>
  <c r="G96" i="9"/>
  <c r="F96" i="9"/>
  <c r="E96" i="9"/>
  <c r="L92" i="9"/>
  <c r="L91" i="9" s="1"/>
  <c r="K92" i="9"/>
  <c r="K91" i="9" s="1"/>
  <c r="H92" i="9"/>
  <c r="H91" i="9" s="1"/>
  <c r="G92" i="9"/>
  <c r="G91" i="9" s="1"/>
  <c r="F92" i="9"/>
  <c r="F91" i="9" s="1"/>
  <c r="E92" i="9"/>
  <c r="E91" i="9" s="1"/>
  <c r="L89" i="9"/>
  <c r="K89" i="9"/>
  <c r="H89" i="9"/>
  <c r="G89" i="9"/>
  <c r="F89" i="9"/>
  <c r="E89" i="9"/>
  <c r="L87" i="9"/>
  <c r="K87" i="9"/>
  <c r="H87" i="9"/>
  <c r="G87" i="9"/>
  <c r="F87" i="9"/>
  <c r="E87" i="9"/>
  <c r="L85" i="9"/>
  <c r="K85" i="9"/>
  <c r="H85" i="9"/>
  <c r="G85" i="9"/>
  <c r="F85" i="9"/>
  <c r="E85" i="9"/>
  <c r="L83" i="9"/>
  <c r="K83" i="9"/>
  <c r="H83" i="9"/>
  <c r="G83" i="9"/>
  <c r="F83" i="9"/>
  <c r="E83" i="9"/>
  <c r="L80" i="9"/>
  <c r="L79" i="9" s="1"/>
  <c r="K80" i="9"/>
  <c r="K79" i="9" s="1"/>
  <c r="H80" i="9"/>
  <c r="H79" i="9" s="1"/>
  <c r="G80" i="9"/>
  <c r="G79" i="9" s="1"/>
  <c r="F80" i="9"/>
  <c r="F79" i="9" s="1"/>
  <c r="E80" i="9"/>
  <c r="E79" i="9" s="1"/>
  <c r="L77" i="9"/>
  <c r="K77" i="9"/>
  <c r="H77" i="9"/>
  <c r="G77" i="9"/>
  <c r="F77" i="9"/>
  <c r="E77" i="9"/>
  <c r="L75" i="9"/>
  <c r="K75" i="9"/>
  <c r="H75" i="9"/>
  <c r="G75" i="9"/>
  <c r="F75" i="9"/>
  <c r="E75" i="9"/>
  <c r="L72" i="9"/>
  <c r="K72" i="9"/>
  <c r="H72" i="9"/>
  <c r="G72" i="9"/>
  <c r="F72" i="9"/>
  <c r="E72" i="9"/>
  <c r="L70" i="9"/>
  <c r="K70" i="9"/>
  <c r="H70" i="9"/>
  <c r="G70" i="9"/>
  <c r="F70" i="9"/>
  <c r="E70" i="9"/>
  <c r="L68" i="9"/>
  <c r="K68" i="9"/>
  <c r="H68" i="9"/>
  <c r="G68" i="9"/>
  <c r="F68" i="9"/>
  <c r="E68" i="9"/>
  <c r="L66" i="9"/>
  <c r="K66" i="9"/>
  <c r="H66" i="9"/>
  <c r="G66" i="9"/>
  <c r="F66" i="9"/>
  <c r="E66" i="9"/>
  <c r="L64" i="9"/>
  <c r="K64" i="9"/>
  <c r="H64" i="9"/>
  <c r="G64" i="9"/>
  <c r="F64" i="9"/>
  <c r="E64" i="9"/>
  <c r="L61" i="9"/>
  <c r="L60" i="9" s="1"/>
  <c r="K61" i="9"/>
  <c r="K60" i="9" s="1"/>
  <c r="H61" i="9"/>
  <c r="H60" i="9" s="1"/>
  <c r="G61" i="9"/>
  <c r="G60" i="9" s="1"/>
  <c r="F61" i="9"/>
  <c r="F60" i="9" s="1"/>
  <c r="E61" i="9"/>
  <c r="E60" i="9" s="1"/>
  <c r="L58" i="9"/>
  <c r="K58" i="9"/>
  <c r="H58" i="9"/>
  <c r="G58" i="9"/>
  <c r="F58" i="9"/>
  <c r="E58" i="9"/>
  <c r="L56" i="9"/>
  <c r="H56" i="9"/>
  <c r="G56" i="9"/>
  <c r="F56" i="9"/>
  <c r="E56" i="9"/>
  <c r="L54" i="9"/>
  <c r="K54" i="9"/>
  <c r="H54" i="9"/>
  <c r="G54" i="9"/>
  <c r="F54" i="9"/>
  <c r="E54" i="9"/>
  <c r="L52" i="9"/>
  <c r="K52" i="9"/>
  <c r="H52" i="9"/>
  <c r="G52" i="9"/>
  <c r="F52" i="9"/>
  <c r="E52" i="9"/>
  <c r="L49" i="9"/>
  <c r="K49" i="9"/>
  <c r="H49" i="9"/>
  <c r="G49" i="9"/>
  <c r="F49" i="9"/>
  <c r="E49" i="9"/>
  <c r="D39" i="9"/>
  <c r="L37" i="9"/>
  <c r="K37" i="9"/>
  <c r="H37" i="9"/>
  <c r="G37" i="9"/>
  <c r="E37" i="9"/>
  <c r="L35" i="9"/>
  <c r="K35" i="9"/>
  <c r="H35" i="9"/>
  <c r="G35" i="9"/>
  <c r="F35" i="9"/>
  <c r="E35" i="9"/>
  <c r="L33" i="9"/>
  <c r="K33" i="9"/>
  <c r="H33" i="9"/>
  <c r="G33" i="9"/>
  <c r="F33" i="9"/>
  <c r="E33" i="9"/>
  <c r="L30" i="9"/>
  <c r="H30" i="9"/>
  <c r="G30" i="9"/>
  <c r="F30" i="9"/>
  <c r="E30" i="9"/>
  <c r="L28" i="9"/>
  <c r="K28" i="9"/>
  <c r="H28" i="9"/>
  <c r="G28" i="9"/>
  <c r="F28" i="9"/>
  <c r="E28" i="9"/>
  <c r="L26" i="9"/>
  <c r="K26" i="9"/>
  <c r="H26" i="9"/>
  <c r="G26" i="9"/>
  <c r="F26" i="9"/>
  <c r="E26" i="9"/>
  <c r="L23" i="9"/>
  <c r="K23" i="9"/>
  <c r="H23" i="9"/>
  <c r="G23" i="9"/>
  <c r="F23" i="9"/>
  <c r="E23" i="9"/>
  <c r="L21" i="9"/>
  <c r="K21" i="9"/>
  <c r="H21" i="9"/>
  <c r="G21" i="9"/>
  <c r="F21" i="9"/>
  <c r="E21" i="9"/>
  <c r="L19" i="9"/>
  <c r="K19" i="9"/>
  <c r="H19" i="9"/>
  <c r="G19" i="9"/>
  <c r="F19" i="9"/>
  <c r="E19" i="9"/>
  <c r="L16" i="9"/>
  <c r="K16" i="9"/>
  <c r="H16" i="9"/>
  <c r="G16" i="9"/>
  <c r="F16" i="9"/>
  <c r="E16" i="9"/>
  <c r="L14" i="9"/>
  <c r="K14" i="9"/>
  <c r="H14" i="9"/>
  <c r="G14" i="9"/>
  <c r="F14" i="9"/>
  <c r="E14" i="9"/>
  <c r="G11" i="9"/>
  <c r="F11" i="9"/>
  <c r="E11" i="9"/>
  <c r="F9" i="9"/>
  <c r="E9" i="9"/>
  <c r="H108" i="9" l="1"/>
  <c r="H117" i="9"/>
  <c r="E108" i="9"/>
  <c r="F108" i="9"/>
  <c r="D108" i="9"/>
  <c r="L13" i="9"/>
  <c r="G108" i="9"/>
  <c r="H13" i="9"/>
  <c r="K13" i="9"/>
  <c r="F236" i="9"/>
  <c r="L32" i="9"/>
  <c r="L18" i="9"/>
  <c r="K32" i="9"/>
  <c r="G32" i="9"/>
  <c r="G18" i="9"/>
  <c r="L25" i="9"/>
  <c r="H18" i="9"/>
  <c r="G25" i="9"/>
  <c r="K18" i="9"/>
  <c r="H25" i="9"/>
  <c r="K25" i="9"/>
  <c r="H32" i="9"/>
  <c r="H236" i="9"/>
  <c r="F13" i="9"/>
  <c r="L236" i="9"/>
  <c r="G82" i="9"/>
  <c r="F74" i="9"/>
  <c r="H74" i="9"/>
  <c r="G236" i="9"/>
  <c r="L74" i="9"/>
  <c r="D236" i="9"/>
  <c r="F217" i="9"/>
  <c r="E212" i="9"/>
  <c r="K212" i="9"/>
  <c r="L227" i="9"/>
  <c r="F212" i="9"/>
  <c r="L212" i="9"/>
  <c r="F227" i="9"/>
  <c r="D49" i="9"/>
  <c r="D48" i="9" s="1"/>
  <c r="E161" i="9"/>
  <c r="F359" i="9"/>
  <c r="L359" i="9"/>
  <c r="E25" i="9"/>
  <c r="H203" i="9"/>
  <c r="D277" i="9"/>
  <c r="D282" i="9"/>
  <c r="D286" i="9"/>
  <c r="D293" i="9"/>
  <c r="D299" i="9"/>
  <c r="D306" i="9"/>
  <c r="D316" i="9"/>
  <c r="D324" i="9"/>
  <c r="D328" i="9"/>
  <c r="D333" i="9"/>
  <c r="D342" i="9"/>
  <c r="D353" i="9"/>
  <c r="D360" i="9"/>
  <c r="F8" i="9"/>
  <c r="G147" i="9"/>
  <c r="H174" i="9"/>
  <c r="H170" i="9" s="1"/>
  <c r="E156" i="9"/>
  <c r="G174" i="9"/>
  <c r="G170" i="9" s="1"/>
  <c r="L298" i="9"/>
  <c r="D147" i="9"/>
  <c r="D246" i="9"/>
  <c r="D253" i="9"/>
  <c r="D264" i="9"/>
  <c r="E133" i="9"/>
  <c r="H212" i="9"/>
  <c r="K48" i="9"/>
  <c r="E95" i="9"/>
  <c r="K95" i="9"/>
  <c r="L108" i="9"/>
  <c r="H126" i="9"/>
  <c r="D156" i="9"/>
  <c r="E192" i="9"/>
  <c r="K192" i="9"/>
  <c r="G217" i="9"/>
  <c r="G359" i="9"/>
  <c r="D37" i="9"/>
  <c r="D32" i="9" s="1"/>
  <c r="E18" i="9"/>
  <c r="F18" i="9"/>
  <c r="G74" i="9"/>
  <c r="L95" i="9"/>
  <c r="K133" i="9"/>
  <c r="G245" i="9"/>
  <c r="D366" i="9"/>
  <c r="E48" i="9"/>
  <c r="F48" i="9"/>
  <c r="L48" i="9"/>
  <c r="K156" i="9"/>
  <c r="F161" i="9"/>
  <c r="L161" i="9"/>
  <c r="H359" i="9"/>
  <c r="G156" i="9"/>
  <c r="K108" i="9"/>
  <c r="H133" i="9"/>
  <c r="K161" i="9"/>
  <c r="H298" i="9"/>
  <c r="F298" i="9"/>
  <c r="K359" i="9"/>
  <c r="E8" i="9"/>
  <c r="K63" i="9"/>
  <c r="E126" i="9"/>
  <c r="K126" i="9"/>
  <c r="H192" i="9"/>
  <c r="G212" i="9"/>
  <c r="E217" i="9"/>
  <c r="L371" i="9"/>
  <c r="D13" i="9"/>
  <c r="L126" i="9"/>
  <c r="H147" i="9"/>
  <c r="K174" i="9"/>
  <c r="K170" i="9" s="1"/>
  <c r="E203" i="9"/>
  <c r="H371" i="9"/>
  <c r="F63" i="9"/>
  <c r="K203" i="9"/>
  <c r="L217" i="9"/>
  <c r="H227" i="9"/>
  <c r="H245" i="9"/>
  <c r="D371" i="9"/>
  <c r="F25" i="9"/>
  <c r="E32" i="9"/>
  <c r="F37" i="9"/>
  <c r="F32" i="9" s="1"/>
  <c r="G48" i="9"/>
  <c r="H48" i="9"/>
  <c r="G63" i="9"/>
  <c r="E82" i="9"/>
  <c r="K82" i="9"/>
  <c r="F95" i="9"/>
  <c r="G126" i="9"/>
  <c r="E147" i="9"/>
  <c r="K147" i="9"/>
  <c r="G161" i="9"/>
  <c r="F174" i="9"/>
  <c r="F170" i="9" s="1"/>
  <c r="L174" i="9"/>
  <c r="L170" i="9" s="1"/>
  <c r="F192" i="9"/>
  <c r="L192" i="9"/>
  <c r="F203" i="9"/>
  <c r="L203" i="9"/>
  <c r="H217" i="9"/>
  <c r="K245" i="9"/>
  <c r="F245" i="9"/>
  <c r="L245" i="9"/>
  <c r="K371" i="9"/>
  <c r="E63" i="9"/>
  <c r="K217" i="9"/>
  <c r="F371" i="9"/>
  <c r="G13" i="9"/>
  <c r="L63" i="9"/>
  <c r="F126" i="9"/>
  <c r="H156" i="9"/>
  <c r="E174" i="9"/>
  <c r="E170" i="9" s="1"/>
  <c r="E359" i="9"/>
  <c r="G8" i="9"/>
  <c r="E13" i="9"/>
  <c r="H63" i="9"/>
  <c r="E74" i="9"/>
  <c r="K74" i="9"/>
  <c r="F82" i="9"/>
  <c r="L82" i="9"/>
  <c r="H95" i="9"/>
  <c r="G133" i="9"/>
  <c r="F147" i="9"/>
  <c r="L147" i="9"/>
  <c r="F156" i="9"/>
  <c r="L156" i="9"/>
  <c r="H161" i="9"/>
  <c r="G192" i="9"/>
  <c r="G203" i="9"/>
  <c r="E227" i="9"/>
  <c r="K227" i="9"/>
  <c r="G227" i="9"/>
  <c r="E236" i="9"/>
  <c r="K236" i="9"/>
  <c r="G298" i="9"/>
  <c r="E298" i="9"/>
  <c r="K298" i="9"/>
  <c r="D63" i="9"/>
  <c r="E245" i="9"/>
  <c r="D217" i="9"/>
  <c r="D227" i="9"/>
  <c r="D212" i="9"/>
  <c r="D203" i="9"/>
  <c r="D192" i="9"/>
  <c r="D161" i="9"/>
  <c r="D174" i="9"/>
  <c r="D170" i="9" s="1"/>
  <c r="D126" i="9"/>
  <c r="D117" i="9"/>
  <c r="D133" i="9"/>
  <c r="D82" i="9"/>
  <c r="D74" i="9"/>
  <c r="D18" i="9"/>
  <c r="D25" i="9"/>
  <c r="D8" i="9"/>
  <c r="F133" i="9"/>
  <c r="L133" i="9"/>
  <c r="H82" i="9"/>
  <c r="D95" i="9"/>
  <c r="G95" i="9"/>
  <c r="D273" i="9"/>
  <c r="G371" i="9"/>
  <c r="D359" i="9" l="1"/>
  <c r="L7" i="9"/>
  <c r="K7" i="9"/>
  <c r="H7" i="9"/>
  <c r="D7" i="9"/>
  <c r="G7" i="9"/>
  <c r="F7" i="9"/>
  <c r="E7" i="9"/>
  <c r="G47" i="9"/>
  <c r="F244" i="9"/>
  <c r="L191" i="9"/>
  <c r="H244" i="9"/>
  <c r="L94" i="9"/>
  <c r="D298" i="9"/>
  <c r="L244" i="9"/>
  <c r="D245" i="9"/>
  <c r="H191" i="9"/>
  <c r="E94" i="9"/>
  <c r="K94" i="9"/>
  <c r="E191" i="9"/>
  <c r="G244" i="9"/>
  <c r="F47" i="9"/>
  <c r="F94" i="9"/>
  <c r="G191" i="9"/>
  <c r="H47" i="9"/>
  <c r="K47" i="9"/>
  <c r="E47" i="9"/>
  <c r="G94" i="9"/>
  <c r="K244" i="9"/>
  <c r="F191" i="9"/>
  <c r="K191" i="9"/>
  <c r="D94" i="9"/>
  <c r="H94" i="9"/>
  <c r="L47" i="9"/>
  <c r="E244" i="9"/>
  <c r="D47" i="9"/>
  <c r="D191" i="9"/>
  <c r="D244" i="9" l="1"/>
  <c r="L389" i="9"/>
  <c r="F389" i="9"/>
  <c r="K389" i="9"/>
  <c r="G389" i="9"/>
  <c r="G393" i="9" s="1"/>
  <c r="E389" i="9"/>
  <c r="H389" i="9"/>
  <c r="H393" i="9" s="1"/>
  <c r="D389" i="9" l="1"/>
  <c r="C144" i="7"/>
  <c r="C131" i="7"/>
  <c r="C64" i="7"/>
  <c r="C58" i="7"/>
  <c r="C11" i="7"/>
  <c r="C159" i="7" l="1"/>
  <c r="F391" i="9" s="1"/>
  <c r="C130" i="7"/>
  <c r="K393" i="9"/>
  <c r="C111" i="7"/>
  <c r="C30" i="7"/>
  <c r="F393" i="9" l="1"/>
  <c r="C153" i="7"/>
  <c r="C148" i="7"/>
  <c r="C104" i="7"/>
  <c r="C42" i="7"/>
  <c r="C28" i="7"/>
  <c r="C24" i="7"/>
  <c r="C19" i="7"/>
  <c r="C14" i="7"/>
  <c r="C10" i="7"/>
  <c r="C8" i="7"/>
  <c r="C151" i="7" l="1"/>
  <c r="C162" i="7"/>
  <c r="C134" i="7"/>
  <c r="C86" i="7"/>
  <c r="C48" i="7"/>
  <c r="C40" i="7" s="1"/>
  <c r="C6" i="7"/>
  <c r="L393" i="9" l="1"/>
  <c r="I391" i="9"/>
  <c r="I393" i="9" s="1"/>
  <c r="C158" i="7"/>
  <c r="C117" i="7"/>
  <c r="C156" i="7" s="1"/>
  <c r="C166" i="7" l="1"/>
  <c r="D391" i="9" s="1"/>
  <c r="E391" i="9"/>
  <c r="E393" i="9" l="1"/>
  <c r="D393" i="9" l="1"/>
</calcChain>
</file>

<file path=xl/sharedStrings.xml><?xml version="1.0" encoding="utf-8"?>
<sst xmlns="http://schemas.openxmlformats.org/spreadsheetml/2006/main" count="802" uniqueCount="741">
  <si>
    <t>No.</t>
  </si>
  <si>
    <t>NOMBRE</t>
  </si>
  <si>
    <t>IMPUESTOS</t>
  </si>
  <si>
    <t>IMPUESTOS SOBRE LOS INGRESOS</t>
  </si>
  <si>
    <t>SOBRE DIVERSIONES Y ESPECTÁCULOS PÚBLICOS</t>
  </si>
  <si>
    <t>IMPUESTOS SOBRE EL PATRIMONIO</t>
  </si>
  <si>
    <t>PREDIAL</t>
  </si>
  <si>
    <t>IMPUESTO DEL EJERCICIO</t>
  </si>
  <si>
    <t>IMPUESTO DE EJERCICIOS ANTERIORES</t>
  </si>
  <si>
    <t>IMPUESTOS SOBRE LA PRODUCCIÓN, EL CONSUMO Y LAS TRANSACCIONES</t>
  </si>
  <si>
    <t>SOBRE ACTIVIDADES COMERCIALES Y OFICIOS AMBULANTES</t>
  </si>
  <si>
    <t>SOBRE EJERCICIOS DE ACT. MERC., INDUST., AGRIC. Y GANADERAS</t>
  </si>
  <si>
    <t>SOBRE ANUNCIOS</t>
  </si>
  <si>
    <t>SOBRE TRASLACIÓN DE DOMINIO DE BIENES INMUEBLES</t>
  </si>
  <si>
    <t>RECARGOS</t>
  </si>
  <si>
    <t>INDEMNIZACION</t>
  </si>
  <si>
    <t>GASTOS DE EJECUCIÓN</t>
  </si>
  <si>
    <t>MULTAS</t>
  </si>
  <si>
    <t>OTROS IMPUESTOS</t>
  </si>
  <si>
    <t>ADICIONALES SOBRE IMPUESTOS</t>
  </si>
  <si>
    <t>CONTRIBUCIONES DE  MEJORAS</t>
  </si>
  <si>
    <t>CONTRIBUCIÓN DE MEJORAS POR OBRAS PÚBLICAS</t>
  </si>
  <si>
    <t>LAS DE CAPTACIÓN DE AGUA</t>
  </si>
  <si>
    <t>LAS DE INSTALACIÓN DE TUBERÍAS DE DISTRIBUCIÓN DE AGUA</t>
  </si>
  <si>
    <t>LAS DE CONSTRUCCIÓN O RECONSTRUCCIÓN DE ALCANTARILLADO, DRENAJE, DESAGÜE, ENTUBAMIENTO DE AGUAS DE RIOS, ARROYOS Y CANALES</t>
  </si>
  <si>
    <t>LAS DE PAVIMENTACIÓN DE CALLES Y AVENIDAS</t>
  </si>
  <si>
    <t>LAS DE APERTURA, AMPLIACIÓN Y PROLONGACIÓN DE CALLES Y AVENIDAS</t>
  </si>
  <si>
    <t>LAS DE CONSTRUCCIÓN Y RECONSTRUCCIÓN DE BANQUETAS</t>
  </si>
  <si>
    <t>LAS DE INSTALACIÓN DE ALUMBRADO PÚBLICO</t>
  </si>
  <si>
    <t>DERECHOS</t>
  </si>
  <si>
    <t>DERECHOS POR EL USO, GOCE, APROVECHAMIENTO O EXPLOTACIÓN DE BIENES DE DOMINIO PÚBLICO</t>
  </si>
  <si>
    <t>SOBRE VEHÍCULOS</t>
  </si>
  <si>
    <t>POR LA EXPLOTACIÓN COMERCIAL DE MATERIALES DE CONSTRUCCIÓN</t>
  </si>
  <si>
    <t>CANALIZACIÓN DE INSTALACIONES SUBTERRÁNEAS, DE CASETAS TELEFÓNICAS Y POSTES DE LUZ</t>
  </si>
  <si>
    <t>POR ESTABLECIMIENTO DE INSTALACIÓN  DE MOBILIARIO URBANO Y PUBLICITARIO EN LA VÍA PÚBLICA.</t>
  </si>
  <si>
    <t>POR LA AUTORIZACIÓN PARA LA COLOCACIÓN DE ANUNCIOS PUBLICITARIOS, EN LUGARES DISTINTOS DEL PROPIO ESTABLECIMIENTO COMERCIAL, Y EN RELACIÓN A LA CONTAMINACIÓN VISUAL DEL MUNICIPIO.</t>
  </si>
  <si>
    <t>POR ESTACIONAMIENTO DE VEHÍCULOS EN LA VÍA PÚBLICA EN AQUELLOS LUGARES DONDE EXISTEN APARATOS MARCADORES DE TIEMPO</t>
  </si>
  <si>
    <t>DERECHOS POR PRESTACION DE SERVICIOS</t>
  </si>
  <si>
    <t>POR SERVICIOS DE RASTRO</t>
  </si>
  <si>
    <t>POR LA PRESTACIÓN DE SERVICIOS DE PANTEONES MUNICIPALES.</t>
  </si>
  <si>
    <t>POR  SERVICIO DE ALINEACIÓN DE PREDIOS Y FIJACIÓN DE NUMEROS OFICIALES</t>
  </si>
  <si>
    <t>POR CONSTRUCCIONES, RECONSTRUCCIONES, REPARACIONES Y DEMOLICIONES</t>
  </si>
  <si>
    <t>SOBRE FRACCIONAMIENTOS</t>
  </si>
  <si>
    <t>POR COOPERACIÓN PARA OBRAS PUBLICAS</t>
  </si>
  <si>
    <t>EN EFECTIVO</t>
  </si>
  <si>
    <t>EN ESPECIE</t>
  </si>
  <si>
    <t>POR SERVICIO DE GESTIÓN INTEGRAL DE RESIDUOS</t>
  </si>
  <si>
    <t>POR SERVICIOS DE AGUA POTABLE, ALCANTARILLADO Y SANEAMIENTO</t>
  </si>
  <si>
    <t>DEL EJERCICIO</t>
  </si>
  <si>
    <t>EJERCICIOS ANTERIORES</t>
  </si>
  <si>
    <t>REGISTRO DE FIERROS DE HERRAR</t>
  </si>
  <si>
    <t>SOBRE CERTIFICADOS, ACTAS Y LEGALIZACIONES</t>
  </si>
  <si>
    <t>SOBRE EMPADRONAMIENTO</t>
  </si>
  <si>
    <t>EXPEDICIÓN DE LICENCIAS Y REFRENDOS</t>
  </si>
  <si>
    <t>EXPENDIOS DE BEBIDAS ALCOHÓLICAS</t>
  </si>
  <si>
    <t>EXPEDICIÓN</t>
  </si>
  <si>
    <t>REFRENDO</t>
  </si>
  <si>
    <t>MOVIMIENTO DE PATENTES</t>
  </si>
  <si>
    <t>POR APERTURA DE NEGOCIOS EN HORAS EXTRAORDINARIAS</t>
  </si>
  <si>
    <t>POR INSPECCIÓN Y VIGILANCIA PARA LA SEGURIDAD PUBLICA</t>
  </si>
  <si>
    <t>POR REVISIÓN, INSPECCIÓN Y SERVICIOS</t>
  </si>
  <si>
    <t>POR SERVICIOS CATASTRALES</t>
  </si>
  <si>
    <t>POR SERVICIOS DE CERTIFICACIONES, LEGALIZACIONES Y EXPEDICIÓN DE COPIAS CERTIFICADAS</t>
  </si>
  <si>
    <t>POR SERVICIO  PÚBLICO DE ILUMINACIÓN</t>
  </si>
  <si>
    <t>OTROS DERECHOS</t>
  </si>
  <si>
    <t>AGUA</t>
  </si>
  <si>
    <t>REFRENDOS</t>
  </si>
  <si>
    <t>PRODUCTOS</t>
  </si>
  <si>
    <t>POR ESTABLECIMIENTO DE EMPRESAS QUE DEPENDEN DEL MPIO.</t>
  </si>
  <si>
    <t>POR CRÉDITOS A FAVOR DEL MPIO.</t>
  </si>
  <si>
    <t>RENDIMIENTOS FINANCIEROS</t>
  </si>
  <si>
    <t>CRÉDITOS A FAVOR DEL MUNICIPIO</t>
  </si>
  <si>
    <t>POR VENTA DE BIENES MOSTRENCOS Y ABANDONADOS</t>
  </si>
  <si>
    <t>POR VENTA DE OBJETOS RECOGIDOS POR AUTORIDADES MPALES.</t>
  </si>
  <si>
    <t>EXPROPIACIONES</t>
  </si>
  <si>
    <t>LOS QUE SE OBTENGAN DE LA VENTA DE OBJETOS RECOGIDOS POR AUTORIDADES MUNICIPALES</t>
  </si>
  <si>
    <t>FIANZAS QUE SE HAGAN EFECTIVAS A FAVOR DEL MUNICIPIO POR RESOLUCIONES FIRMES DE AUTORIDAD COMPETENTE</t>
  </si>
  <si>
    <t>APROVECHAMIENTOS</t>
  </si>
  <si>
    <t>MULTAS MUNICIPALES</t>
  </si>
  <si>
    <t>DONATIVOS Y APORTACIONES</t>
  </si>
  <si>
    <t>SUBSIDIOS</t>
  </si>
  <si>
    <t>COOPERACIONES DEL GOB FEDERAL, DEL ESTADO, ORGANISMOS DESCENTRALIZADOS, EMPRESAS DE PARTICIPACIÓN ESTATAL Y DE CUALQUIERA OTRAS PERSONAS</t>
  </si>
  <si>
    <t>MULTAS FEDERALES NO FISCALES</t>
  </si>
  <si>
    <t>NO ESPECIFICADOS</t>
  </si>
  <si>
    <t>ENAJENACIÓN DE BIENES MUEB. E INMUEB. MPALES.</t>
  </si>
  <si>
    <t>PARTICIPACIONES</t>
  </si>
  <si>
    <t>FONDO GENERAL DE PARTICIPACIONES</t>
  </si>
  <si>
    <t>FONDO DE FISCALIZACIÓN</t>
  </si>
  <si>
    <t>FONDO DE FOMENTO MUNICIPAL</t>
  </si>
  <si>
    <t>IMPUESTO SOBRE TENENCIA DE USO DE VEHÍCULOS</t>
  </si>
  <si>
    <t>IMPUESTO ESPECIAL SOBRE PRODUCCIÓN Y SERVICIOS</t>
  </si>
  <si>
    <t>IMPUESTO ESPECIAL SOBRE PRODUCCIÓN Y SERVICIOS SOBRE VENTA DE GASOLINA Y DIESEL</t>
  </si>
  <si>
    <t>IMPUESTO SOBRE AUTOMÓVILES NUEVOS</t>
  </si>
  <si>
    <t>FONDO ESTATAL</t>
  </si>
  <si>
    <t>FONDO DE COMPENSACIÓN ISAN</t>
  </si>
  <si>
    <t>OTROS APOYOS EXTRAORDINARIOS</t>
  </si>
  <si>
    <t>RECAUDACION DE ISR POR SALARIOS</t>
  </si>
  <si>
    <t>APORTACIONES</t>
  </si>
  <si>
    <t>APORTACIONES FEDERALES PARA EL FONDO</t>
  </si>
  <si>
    <t>FONDO DE APORTACIONES PARA EL FORTALECIMIENTO DE LOS MUNICIPIOS</t>
  </si>
  <si>
    <t>FONDO DE APORTACIONES PARA LA INFRAESTRUCTURA SOCIAL MUNICIPAL</t>
  </si>
  <si>
    <t>CONVENIO</t>
  </si>
  <si>
    <t>EQUIDAD DE GENERO INSTITUTO DE LA MUJER</t>
  </si>
  <si>
    <t>COMUNIDADES SALUDABLES</t>
  </si>
  <si>
    <t>MIGRANTES 3X1</t>
  </si>
  <si>
    <t>SEDATU</t>
  </si>
  <si>
    <t xml:space="preserve">OTROS  </t>
  </si>
  <si>
    <t>REMANENTES DE CRÉDITOS DE EJERCICIOS ANTERIORES</t>
  </si>
  <si>
    <t>SUMA TOTAL DE LOS INGRESOS:</t>
  </si>
  <si>
    <t>OTROS PRODUCTOS QUE GENERAN INGRESOS CORRIENTES</t>
  </si>
  <si>
    <t>COLUMNA D
MODIFICACIONES</t>
  </si>
  <si>
    <t>Participaciones</t>
  </si>
  <si>
    <t>$</t>
  </si>
  <si>
    <t>Aportaciones</t>
  </si>
  <si>
    <t>COLUMNA E
LEY DE INGRESOS MODIFICADA</t>
  </si>
  <si>
    <t>Se deben anotar los importes definitivos una vez realizadas las sustituciones numéricas de las cifras plasmadas en la columna D. Se deberá verificar que respecto a los conceptos correspondientes a ingresos propios (Impuestos, Derechos, Contribuciones de Mejoras, Productos y Aprovechamientos), así como aquellos que no presenten modificación en la columna D, las cifras permanezcan con los mismos importes manifestados en la columna C</t>
  </si>
  <si>
    <t>ACCESORIOS DE IMPUESTOS</t>
  </si>
  <si>
    <t>IMPUESTOS NO COMPRENDIDOS EN LA LEY DE INGRESOS VIGENTE, CAUSADOS EN EJERCICIOS FISCALES ANTERIORES   PENDIENTES DE LIQUIDACIÓN O PAGO.</t>
  </si>
  <si>
    <t>CONTRIBUCIONES DE MEJORAS NO COMPRENDIDAS EN LA LEY DE INGRESOS VIGENTE, CAUSADAS EN EJERCICIOS FISCALES ANTERIORES   PENDIENTES DE LIQUIDACIÓN O PAGO.</t>
  </si>
  <si>
    <t>ACCESORIOS DE DERECHOS</t>
  </si>
  <si>
    <t>DERECHOS NO COMPRENDIDOS EN LA LEY DE INGRESOS VIGENTE, CAUSADAS EN EJERCICIOS FISCALES ANTERIORES   PENDIENTES DE LIQUIDACIÓN O PAGO.</t>
  </si>
  <si>
    <t xml:space="preserve">PRODUCTOS </t>
  </si>
  <si>
    <t>PRODUCTOS NO COMPRENDIDOS EN LA LEY DE INGRESOS VIGENTE,  CAUSADAS EN EJERCICIOS FISCALES ANTERIORES   PENDIENTES DE LIQUIDACIÓN O PAGO.</t>
  </si>
  <si>
    <t xml:space="preserve">APROVECHAMIENTOS </t>
  </si>
  <si>
    <t>ACCESORIOS DE APROVECHAMIENTOS</t>
  </si>
  <si>
    <t>APROVECHAMIENTOS NO COMPRENDIDOS EN LA LEY DE INGRESOS VIGENTE, CAUSADAS EN EJERCICIOS FISCALES ANTERIORES   PENDIENTES DE LIQUIDACIÓN O PAGO.</t>
  </si>
  <si>
    <t>PARTICIPACIONES, APORTACIONES, CONVENIOS, INCENTIVOS DERIVADOS DE LA COLABORACIÓN FISCAL Y FONDOS DISTINTOS DE APORTACIONES</t>
  </si>
  <si>
    <t>INCENTIVOS DERIVADOS DE LA COLABORACIÓN FISCAL</t>
  </si>
  <si>
    <t>FONDOS DISTINTOS DE APORTACIONES</t>
  </si>
  <si>
    <t>FONDO PARA EL DESARROLLO REGIONAL SUSTENTABLE DE ESTADO  Y MUNICIPIOS MINEROS (FONDO MINERO)</t>
  </si>
  <si>
    <t>INGRESOS DERIVADOS DE FINANCIAMIENTOS</t>
  </si>
  <si>
    <r>
      <t>0</t>
    </r>
    <r>
      <rPr>
        <b/>
        <sz val="8"/>
        <color theme="0"/>
        <rFont val="Arial"/>
        <family val="2"/>
      </rPr>
      <t>.</t>
    </r>
    <r>
      <rPr>
        <b/>
        <sz val="8"/>
        <rFont val="Arial"/>
        <family val="2"/>
      </rPr>
      <t>30</t>
    </r>
  </si>
  <si>
    <t>FINANCIAMIENTO INTERNO</t>
  </si>
  <si>
    <r>
      <t>0</t>
    </r>
    <r>
      <rPr>
        <b/>
        <sz val="8"/>
        <color theme="0"/>
        <rFont val="Arial"/>
        <family val="2"/>
      </rPr>
      <t>.</t>
    </r>
    <r>
      <rPr>
        <b/>
        <sz val="8"/>
        <rFont val="Arial"/>
        <family val="2"/>
      </rPr>
      <t>301</t>
    </r>
  </si>
  <si>
    <t>LOS QUE PROVIENEN DE OBLIGACIONES CONTRAIDAS POR EL MUNICIPIO A CORTO O LARGO PLAZO, CON ACREEDORES NACIONALES Y PAGADEROS EN EL INTERIOR DEL PAÍS EN MONEDA NACIONAL.</t>
  </si>
  <si>
    <t>Ingresos Derivados de  Financiamientos</t>
  </si>
  <si>
    <t>Incentivos de Colaboración Administrativa</t>
  </si>
  <si>
    <t>Convenios</t>
  </si>
  <si>
    <t>TESORERÍA 2021</t>
  </si>
  <si>
    <t>ANEXO 5
INSTRUCTIVO LEY DE INGRESOS 2022 MODIFICADA</t>
  </si>
  <si>
    <t>A efecto de determinar la Ley de Ingresos modificada se deberá  partir de la Ley de Ingresos aprobada para el ejercicio fiscal 2022, misma que fue publicada en el Periódico Oficial del Gobierno del Estado de Durango correspondiente y considerar los importes definitivos de las Participaciones, Aportaciones e Ingresos por Financiamiento aprobados para el ejercicio 2022, publicados en los Periódicos Oficiales del Gobierno del Estado de Durango Nos. xxxxxxx y xxxxx, conforme a lo siguiente:</t>
  </si>
  <si>
    <t>COLUMNA C
LEY DE INGRESOS APROBADA 2022</t>
  </si>
  <si>
    <t>Indicar el importe para cada una de los conceptos conforme a la Ley de Ingresos aprobada para el ejercicio fiscal 2022, misma que fue publicada en el Periódico Oficial del Gobierno del Estado de Durango correspondiente.</t>
  </si>
  <si>
    <t>Se deben anotar los importes definitivos de las Participaciones, Aportaciones  e Ingresos Derivados de  Financiamientos aprobadas para el ejercicio 2022, publicados en los Periódicos Oficiales del Gobierno del Estado de Durango Nos. xxxxxxx y xxxxx, así como  los importes de los programas autorizados para ese H. Ayuntamiento para el ejercicio 2022, a saber:</t>
  </si>
  <si>
    <t>A</t>
  </si>
  <si>
    <t>B</t>
  </si>
  <si>
    <t>C</t>
  </si>
  <si>
    <t>D</t>
  </si>
  <si>
    <t>E</t>
  </si>
  <si>
    <t>G</t>
  </si>
  <si>
    <t>H</t>
  </si>
  <si>
    <t>I</t>
  </si>
  <si>
    <t>J</t>
  </si>
  <si>
    <t>PARTIDA</t>
  </si>
  <si>
    <t>NOMBRE DE LA PARTIDA</t>
  </si>
  <si>
    <t>PRESUPUESTO DE EGRESOS APROBADO</t>
  </si>
  <si>
    <t>RECURSO FISCAL</t>
  </si>
  <si>
    <t>PARTICIPACIONES RAMO 28</t>
  </si>
  <si>
    <t>SERVICIOS PERSONALES</t>
  </si>
  <si>
    <t>REMUNERACIONES AL PERSONAL DE CARACTER PERMANENTE</t>
  </si>
  <si>
    <t>11100</t>
  </si>
  <si>
    <t>DIETAS</t>
  </si>
  <si>
    <t>Dietas.</t>
  </si>
  <si>
    <t>11300</t>
  </si>
  <si>
    <t>SUELDOS BASE AL PERSONAL PERMANENTE</t>
  </si>
  <si>
    <t>Sueldos base al personal permanente</t>
  </si>
  <si>
    <t>REMUNERACIONES AL PERSONAL DE CARACTER TRANSITORIO</t>
  </si>
  <si>
    <t>HONORARIOS ASIMILABLES A SALARIOS</t>
  </si>
  <si>
    <t>Honorarios Asimilables a Salarios.</t>
  </si>
  <si>
    <t>12200</t>
  </si>
  <si>
    <t>SUELDOS BASE AL PERSONAL EVENTUAL</t>
  </si>
  <si>
    <t>Sueldo base al personal eventual.</t>
  </si>
  <si>
    <t>REMUNERACIONES ADICIONALES Y ESPECIALES</t>
  </si>
  <si>
    <t>13200</t>
  </si>
  <si>
    <t>PRIMAS DE VACACIONES, DOMINICAL Y GRATIFICACIÓN DE FIN DE AÑO</t>
  </si>
  <si>
    <t>Primas de vacaciones y dominical y Gratificación de fin de Año.</t>
  </si>
  <si>
    <t>13300</t>
  </si>
  <si>
    <t>HORAS EXTRAORDINARIAS</t>
  </si>
  <si>
    <t>Remuneraciones por horas extraordinarias.</t>
  </si>
  <si>
    <t>13400</t>
  </si>
  <si>
    <t>COMPENSACIONES</t>
  </si>
  <si>
    <t>Compensaciones.</t>
  </si>
  <si>
    <t>SEGURIDAD SOCIAL</t>
  </si>
  <si>
    <t>14100</t>
  </si>
  <si>
    <t>APORTACIONES DE SEGURIDAD SOCIAL</t>
  </si>
  <si>
    <t>Aportaciones de seguridad social.</t>
  </si>
  <si>
    <t>14300</t>
  </si>
  <si>
    <t>APORTACIONES AL SISTEMA PARA EL RETIRO</t>
  </si>
  <si>
    <t>Aportaciones al Sistema de Ahorro para el Retiro.</t>
  </si>
  <si>
    <t>APORTACIONES PARA SEGUROS.</t>
  </si>
  <si>
    <t>Aportaciones para Seguros.</t>
  </si>
  <si>
    <t>OTRAS PRESTACIONES SOCIALES Y ECONOMICAS</t>
  </si>
  <si>
    <t>15100</t>
  </si>
  <si>
    <t>CUOTAS PARA EL FONDO DE AHORRO Y FONDO DE TRABAJO</t>
  </si>
  <si>
    <t>15101</t>
  </si>
  <si>
    <t>Cuotas para el fondo de ahorro del personal.</t>
  </si>
  <si>
    <t>INDEMNIZACIONES</t>
  </si>
  <si>
    <t>Indemnizaciones</t>
  </si>
  <si>
    <t>15300</t>
  </si>
  <si>
    <t>PRESTACIONES Y HABERES DE RETIRO</t>
  </si>
  <si>
    <t>15301</t>
  </si>
  <si>
    <t>Prestaciones de retiro.</t>
  </si>
  <si>
    <t>Prestaciones Contractuales</t>
  </si>
  <si>
    <t>15404</t>
  </si>
  <si>
    <t>Ayuda escolar.</t>
  </si>
  <si>
    <t>15405</t>
  </si>
  <si>
    <t>Apoyo familiar.</t>
  </si>
  <si>
    <t>15406</t>
  </si>
  <si>
    <t>Dotación de anteojos y Servicio dental.</t>
  </si>
  <si>
    <t>15407</t>
  </si>
  <si>
    <t>Apoyo para la superación.</t>
  </si>
  <si>
    <t>MATERIALES Y SUMINISTROS</t>
  </si>
  <si>
    <t>MATERIALES DE ADMINISTRACION, EMISION DE DOCUMENTOS Y ARTICULOS OFICIALES</t>
  </si>
  <si>
    <t>21100</t>
  </si>
  <si>
    <t>MATERIALES, ÚTILES Y EQUIPOS MENORES DE OFICINA</t>
  </si>
  <si>
    <t>Materiales, útiles y Equipos Menores de Oficina.</t>
  </si>
  <si>
    <t>21102</t>
  </si>
  <si>
    <t>Material para estudios y proyectos.</t>
  </si>
  <si>
    <t>21200</t>
  </si>
  <si>
    <t>MATERIALES Y ÚTILES DE IMPRESIÓN Y REPRODUCCIÓN</t>
  </si>
  <si>
    <t>Materiales y útiles de impresión y reproducción.</t>
  </si>
  <si>
    <t>21400</t>
  </si>
  <si>
    <t>MATERIALES, ÚTILES Y EQUIPOS MENORES DE TECNOLOGÍAS DE LA INFORMACIÓN Y COMUNICACIONES</t>
  </si>
  <si>
    <t>Materiales, Útiles y Equipos Menores de Tecnologías  de la Información y Comunicaciones.</t>
  </si>
  <si>
    <t>21600</t>
  </si>
  <si>
    <t>MATERIAL DE LIMPIEZA</t>
  </si>
  <si>
    <t>Material de limpieza.</t>
  </si>
  <si>
    <t>21700</t>
  </si>
  <si>
    <t>MATERIALES Y ÚTILES DE ENSEÑANZA</t>
  </si>
  <si>
    <t>Materiales y Útiles de Enseñanza.</t>
  </si>
  <si>
    <t>ALIMENTOS Y UTENSILIOS</t>
  </si>
  <si>
    <t>PRODUCTOS ALIMENTICIOS PARA PERSONAS</t>
  </si>
  <si>
    <t>Productos alimenticios para personas.</t>
  </si>
  <si>
    <t>MATERIALES Y ARTICULOS DE CONSTRUCCION Y DE REPARACION</t>
  </si>
  <si>
    <t>PRODUCTOS MINERALES NO METÁLICOS</t>
  </si>
  <si>
    <t>Productos minerales no metálicos</t>
  </si>
  <si>
    <t>CEMENTO Y PRODUCTOS DE CONCRETO</t>
  </si>
  <si>
    <t>Cemento y productos de concreto</t>
  </si>
  <si>
    <t>CAL, YESO Y PRODUCTOS DE YESO</t>
  </si>
  <si>
    <t>Cal, yeso y productos de yeso</t>
  </si>
  <si>
    <t>24600</t>
  </si>
  <si>
    <t>MATERIAL ELÉCTRICO Y ELECTRÓNICO</t>
  </si>
  <si>
    <t>Material eléctrico y electrónico.</t>
  </si>
  <si>
    <t>ARTÍCULOS METÁLICOS PARA LA CONSTRUCCIÓN</t>
  </si>
  <si>
    <t>Artículos metálicos para la construcción</t>
  </si>
  <si>
    <t>PRODUCTOS QUIMICOS, FARMACEUTICOS Y DE LABORATORIO</t>
  </si>
  <si>
    <t>25300</t>
  </si>
  <si>
    <t>MEDICINAS Y PRODUCTOS FARMACÉUTICOS</t>
  </si>
  <si>
    <t>Medicinas y productos farmacéuticos.</t>
  </si>
  <si>
    <t>25400</t>
  </si>
  <si>
    <t>MATERIALES, ACCESORIOS Y SUMINISTROS MÉDICOS</t>
  </si>
  <si>
    <t>Materiales, accesorios y suministros médicos.</t>
  </si>
  <si>
    <t>COMBUSTIBLES, LUBRICANTES Y ADITIVOS</t>
  </si>
  <si>
    <t>Combustibles, Lubricantes y Aditivos.</t>
  </si>
  <si>
    <t>VESTUARIO, BLANCOS, PRENDAS DE PROTECCION Y ARTICULOS DEPORTIVOS</t>
  </si>
  <si>
    <t>27100</t>
  </si>
  <si>
    <t>VESTUARIO Y UNIFORMES</t>
  </si>
  <si>
    <t>Vestuario y uniformes.</t>
  </si>
  <si>
    <t>27200</t>
  </si>
  <si>
    <t>PRENDAS DE SEGURIDAD Y PROTECCIÓN PERSONAL</t>
  </si>
  <si>
    <t>Prendas de seguridad y protección personal.</t>
  </si>
  <si>
    <t>27300</t>
  </si>
  <si>
    <t>ARTÍCULOS DEPORTIVOS</t>
  </si>
  <si>
    <t>Artículos deportivos.</t>
  </si>
  <si>
    <t>27500</t>
  </si>
  <si>
    <t>BLANCOS Y OTROS PRODUCTOS TEXTILES, EXCEPTO PRENDAS DE VESTIR</t>
  </si>
  <si>
    <t>Blancos y otros productos textiles, excepto prendas de vestir.</t>
  </si>
  <si>
    <t>29000</t>
  </si>
  <si>
    <t>HERRAMIENTAS, REFACCIONES Y ACCESORIOS MENORES</t>
  </si>
  <si>
    <t>HERRAMIENTAS MENORES</t>
  </si>
  <si>
    <t>Herramientas menores.</t>
  </si>
  <si>
    <t>SERVICIOS GENERALES</t>
  </si>
  <si>
    <t>SERVICIOS BASICOS</t>
  </si>
  <si>
    <t>31100</t>
  </si>
  <si>
    <t>ENERGÍA ELÉCTRICA</t>
  </si>
  <si>
    <t>Energía eléctrica.</t>
  </si>
  <si>
    <t>31200</t>
  </si>
  <si>
    <t>GAS</t>
  </si>
  <si>
    <t>Gas.</t>
  </si>
  <si>
    <t>31300</t>
  </si>
  <si>
    <t>Agua.</t>
  </si>
  <si>
    <t>31400</t>
  </si>
  <si>
    <t>TELEFONÍA TRADICIONAL</t>
  </si>
  <si>
    <t>Telefonía Tradicional</t>
  </si>
  <si>
    <t>31500</t>
  </si>
  <si>
    <t>TELEFONÍA CELULAR</t>
  </si>
  <si>
    <t>Telefonía celular.</t>
  </si>
  <si>
    <t>31800</t>
  </si>
  <si>
    <t>SERVICIOS POSTALES Y TELEGRÁFICOS</t>
  </si>
  <si>
    <t>Servicio postal y Telegráfico</t>
  </si>
  <si>
    <t>SERVICIOS DE ARRENDAMIENTO</t>
  </si>
  <si>
    <t>32200</t>
  </si>
  <si>
    <t>ARRENDAMIENTO DE EDIFICIOS</t>
  </si>
  <si>
    <t>Arrendamiento de edificios.</t>
  </si>
  <si>
    <t>32600</t>
  </si>
  <si>
    <t>ARRENDAMIENTO DE MAQUINARIA, OTROS EQUIPOS Y HERRAMIENTAS</t>
  </si>
  <si>
    <t>Arrendamiento de Equipo de Maquinaria otros Equipos y Herramientas.</t>
  </si>
  <si>
    <t>32900</t>
  </si>
  <si>
    <t>OTROS ARRENDAMIENTOS</t>
  </si>
  <si>
    <t>32901</t>
  </si>
  <si>
    <t>Otros Arrendamientos</t>
  </si>
  <si>
    <t>SERVICIOS PROFESIONALES, CIENTÍFICOS, TÉCNICOS Y OTROS SERVICIOS</t>
  </si>
  <si>
    <t>SERVICIOS LEGALES, DE CONTABILIDAD, AUDITORÍA Y RELACIONADOS</t>
  </si>
  <si>
    <t>Servicios legales, de contabilidad, auditoría y relacionados</t>
  </si>
  <si>
    <t>SERVICIOS DE DISEÑO, ARQUITECTURA, INGENIERIA Y ACTIVIDADES RELACIONADAS</t>
  </si>
  <si>
    <t>Servicios de diseño, arquitectura y actividades relacionadas</t>
  </si>
  <si>
    <t>SERVICIOS DE APOYO ADMINISTRATIVO, FOTOCOPIADO E IMPRESIÓN</t>
  </si>
  <si>
    <t>Servicios de apoyo administrativo, traducción y fotocopiado</t>
  </si>
  <si>
    <t>SERVICIOS PROFESIONALES, CIENTIFICOS Y TECNOLOGICOS INTEGRALES</t>
  </si>
  <si>
    <t>Servicios profesionales, cientificos y tecnologicos integrales</t>
  </si>
  <si>
    <t>SERVICIOS FINANCIEROS, BANCARIOS Y COMERCIALES</t>
  </si>
  <si>
    <t>34100</t>
  </si>
  <si>
    <t>SERVICIOS FINANCIEROS Y BANCARIOS</t>
  </si>
  <si>
    <t>Servicios bancarios y financieros.</t>
  </si>
  <si>
    <t>34500</t>
  </si>
  <si>
    <t>SEGURO DE BIENES PATRIMONIALES</t>
  </si>
  <si>
    <t>Seguros de bienes patrimoniales.</t>
  </si>
  <si>
    <t>34700</t>
  </si>
  <si>
    <t>FLETES Y MANIOBRAS</t>
  </si>
  <si>
    <t>Fletes y maniobras.</t>
  </si>
  <si>
    <t>SERVICIOS DE INSTALACION, REPARACION, MANTENIMIENTO Y CONSERVACION</t>
  </si>
  <si>
    <t>35100</t>
  </si>
  <si>
    <t>CONSERVACIÓN Y MANTENIMIENTO MENOR DE INMUEBLES</t>
  </si>
  <si>
    <t>Mantenimiento y conservación menor de inmuebles.</t>
  </si>
  <si>
    <t>35200</t>
  </si>
  <si>
    <t>INSTALACIÓN, REPARACIÓN Y MANTENIMIENTO DE MOBILIARIO Y EQUIPO DE ADMINISTRACIÓN, EDUCACIONAL Y RECREATIVO</t>
  </si>
  <si>
    <t>Instalación, Reparación y Mantenimiento de Mobiliario y Equipo de Administración, Educacional y Recreativo.</t>
  </si>
  <si>
    <t>35300</t>
  </si>
  <si>
    <t>INSTALACIÓN, REPARACIÓN Y MANTENIMIENTO DE EQUIPO DE CÓMPUTO Y TECNOLOGÍA DE LA INFORMACIÓN</t>
  </si>
  <si>
    <t>Instalación, Reparación y Mantenimiento de Equipo de Cómputo y Tecnología de la Información</t>
  </si>
  <si>
    <t>REPARACIÓN Y MANTENIMIENTO DE EQUIPO DE TRANSPORTE</t>
  </si>
  <si>
    <t>Reparación y Mantenimiento de Equipo de Transporte.</t>
  </si>
  <si>
    <t>35700</t>
  </si>
  <si>
    <t>INSTALACIÓN, REPARACIÓN Y MANTENIMIENTO DE MAQUINARIA, OTROS EQUIPOS Y HERRAMIENTA</t>
  </si>
  <si>
    <t>Instalación, Reparación y Mantenimiento de Maquinarias, Otros Equipos y Herramientas.</t>
  </si>
  <si>
    <t>SERVICIOS DE COMUNICACION SOCIAL Y PUBLICIDAD</t>
  </si>
  <si>
    <t>DIFUSION POR RADIO, TELEVISIÓN Y OTROS MEDIOS DE MENSAJES SOBRE PROGRAMAS Y ACTIVIDADES GUBERNAMENTALES</t>
  </si>
  <si>
    <t>Difusión por Radio, Televisión y Otros Medios de Mensajes sobre Programas y Actividades Gubernamentales</t>
  </si>
  <si>
    <t>SERVICIOS DE TRASLADO Y VIATICOS</t>
  </si>
  <si>
    <t>PASAJES AÉREOS</t>
  </si>
  <si>
    <t>Pasajes aéreos.</t>
  </si>
  <si>
    <t>37200</t>
  </si>
  <si>
    <t>PASAJES TERRESTRES</t>
  </si>
  <si>
    <t>Pasajes terrestres.</t>
  </si>
  <si>
    <t>VIATICOS EN EL PAIS</t>
  </si>
  <si>
    <t>Viáticos en el pais</t>
  </si>
  <si>
    <t>VIATICOS EN EL EXTRANJERO</t>
  </si>
  <si>
    <t>Viaticos en el extranjero</t>
  </si>
  <si>
    <t>SERVICIOS OFICIALES</t>
  </si>
  <si>
    <t>38200</t>
  </si>
  <si>
    <t>GASTOS DE ORDEN SOCIAL Y CULTURAL</t>
  </si>
  <si>
    <t>Gastos de orden social y cultural.</t>
  </si>
  <si>
    <t>GASTOS DE REPRESENTACIÓN</t>
  </si>
  <si>
    <t>38501</t>
  </si>
  <si>
    <t>Gastos de representación</t>
  </si>
  <si>
    <t>OTROS SERVICIOS GENERALES</t>
  </si>
  <si>
    <t>39100</t>
  </si>
  <si>
    <t>SERVICIOS FUNERARIOS Y DE CEMENTERIOS</t>
  </si>
  <si>
    <t>Servicios Funerarios y de Cementerios.</t>
  </si>
  <si>
    <t>39200</t>
  </si>
  <si>
    <t>IMPUESTOS Y DERECHOS</t>
  </si>
  <si>
    <t>Impuestos y derechos.</t>
  </si>
  <si>
    <t>39600</t>
  </si>
  <si>
    <t>OTROS GASTOS POR RESPONSABILIDADES</t>
  </si>
  <si>
    <t>39601</t>
  </si>
  <si>
    <t>Otros gastos por responsabilidades</t>
  </si>
  <si>
    <t>39900</t>
  </si>
  <si>
    <t>Otros servicios generales.</t>
  </si>
  <si>
    <t>TRANSFERENCIAS, ASIGNACIONES, SUBSIDIOS Y OTRAS AYUDAS</t>
  </si>
  <si>
    <t>TRANSFERENCIAS AL RESTO DEL SECTOR PÚBLICO</t>
  </si>
  <si>
    <t>TRANSFERENCIAS OTORGADAS A ENTIDADES PARAESTATALES NO EMPRESARIALES Y NO FINANCIERAS</t>
  </si>
  <si>
    <t>Transferencias Otorgadas a Entidades Paraestatales no Empresariales y no Financieras</t>
  </si>
  <si>
    <t>AYUDAS SOCIALES</t>
  </si>
  <si>
    <t>AYUDAS SOCIALES A PERSONAS</t>
  </si>
  <si>
    <t>44101</t>
  </si>
  <si>
    <t>Ayudas sociales a personas</t>
  </si>
  <si>
    <t>44200</t>
  </si>
  <si>
    <t>Becas y otras ayudas para programas de capacitación.</t>
  </si>
  <si>
    <t>44201</t>
  </si>
  <si>
    <t>Ayudas sociales a instituciones de enseñanza.</t>
  </si>
  <si>
    <t>44301</t>
  </si>
  <si>
    <t>AYUDAS SOCIALES A INSTITUCIONES SIN FINES DE LUCRO</t>
  </si>
  <si>
    <t>Ayudas sociales a instituciones sin fines de lucro</t>
  </si>
  <si>
    <t>AYUDAS POR DESASTRES NATURALES Y OTROS SINIESTROS</t>
  </si>
  <si>
    <t>44801</t>
  </si>
  <si>
    <t>Ayudas por desastres naturales y otros siniestros</t>
  </si>
  <si>
    <t>PENSIONES Y JUBILACIONES</t>
  </si>
  <si>
    <t>JUBILACIONES</t>
  </si>
  <si>
    <t>45201</t>
  </si>
  <si>
    <t>Jubilaciones</t>
  </si>
  <si>
    <t>48000</t>
  </si>
  <si>
    <t>DONATIVOS</t>
  </si>
  <si>
    <t>48100</t>
  </si>
  <si>
    <t>Donativos a instituciones sin fines de lucro.</t>
  </si>
  <si>
    <t>48101</t>
  </si>
  <si>
    <t>BIENES MUEBLES, INMUEBLES E INTANGIBLES</t>
  </si>
  <si>
    <t>MOBILIARIO Y EQUIPO DE ADMINISTRACION</t>
  </si>
  <si>
    <t>MUEBLES DE OFICINA Y ESTANTERIA</t>
  </si>
  <si>
    <t>51101</t>
  </si>
  <si>
    <t>Muebles de oficina y estanteria</t>
  </si>
  <si>
    <t>51200</t>
  </si>
  <si>
    <t>MUEBLES, EXCEPTO DE OFICINA Y ESTANTERIA</t>
  </si>
  <si>
    <t>51201</t>
  </si>
  <si>
    <t>Muebles, excepto de oficina y estantería.</t>
  </si>
  <si>
    <t>51300</t>
  </si>
  <si>
    <t>BIENES ARTÍSTICOS, CULTURALES Y CIENTÍFICOS</t>
  </si>
  <si>
    <t>51301</t>
  </si>
  <si>
    <t>Bienes artísticos,  culturales y científicos.</t>
  </si>
  <si>
    <t>EQUIPO DE COMPUTO Y TECNÓLOGIA DE LA INFORMACIÓN</t>
  </si>
  <si>
    <t>51501</t>
  </si>
  <si>
    <t>Equipo de computo y tecnología de la información</t>
  </si>
  <si>
    <t>51900</t>
  </si>
  <si>
    <t>OTRO MOBILIARIO Y EQUIPO DE ADMINISTRACIÓN</t>
  </si>
  <si>
    <t>51901</t>
  </si>
  <si>
    <t>Otro mobiliario y equipo de administración.</t>
  </si>
  <si>
    <t>52000</t>
  </si>
  <si>
    <t>MOBILIARIO Y EQUIPO EDUCACIONAL Y RECREATIVO</t>
  </si>
  <si>
    <t>52100</t>
  </si>
  <si>
    <t>EQUIPOS Y APARATOS AUDIOVISUALES</t>
  </si>
  <si>
    <t>52101</t>
  </si>
  <si>
    <t>Equipos y aparatos audiovisuales.</t>
  </si>
  <si>
    <t>52200</t>
  </si>
  <si>
    <t>APARATOS DEPORTIVOS.</t>
  </si>
  <si>
    <t>52201</t>
  </si>
  <si>
    <t>Aparatos deportivos.</t>
  </si>
  <si>
    <t>52300</t>
  </si>
  <si>
    <t>CÁMARAS FOTOGRÁFICAS Y DE VIDEO.</t>
  </si>
  <si>
    <t>52301</t>
  </si>
  <si>
    <t>Cámaras fotográficas y de video.</t>
  </si>
  <si>
    <t>52900</t>
  </si>
  <si>
    <t>OTRO MOBILIARIO Y EQUIPO EDUCACIONAL Y RECREATIVO</t>
  </si>
  <si>
    <t>52901</t>
  </si>
  <si>
    <t>Otro mobiliario y equipo educacional y recreativo</t>
  </si>
  <si>
    <t>EQUIPO E INSTRUMENTAL MEDICO Y DE LABORATORIO</t>
  </si>
  <si>
    <t>EQUIPO MÉDICO Y DE LABORATORIO.</t>
  </si>
  <si>
    <t>53101</t>
  </si>
  <si>
    <t>Equipo médico y de laboratorio.</t>
  </si>
  <si>
    <t>53200</t>
  </si>
  <si>
    <t>INSTRUMENTAL MÉDICO Y DE LABORATORIO.</t>
  </si>
  <si>
    <t>53201</t>
  </si>
  <si>
    <t>Instrumental médico y de laboratorio.</t>
  </si>
  <si>
    <t>VEHICULOS Y EQUIPO DE TRANSPORTE</t>
  </si>
  <si>
    <t>AUTOMOVILES Y EQUIPO TERRESTRE</t>
  </si>
  <si>
    <t>54101</t>
  </si>
  <si>
    <t>Vehículos y equipo terrestre</t>
  </si>
  <si>
    <t>54200</t>
  </si>
  <si>
    <t>CARROCERIAS Y REMOLQUES.</t>
  </si>
  <si>
    <t>54201</t>
  </si>
  <si>
    <t>Carrocerías y remolques.</t>
  </si>
  <si>
    <t>54900</t>
  </si>
  <si>
    <t>OTROS EQUIPOS DE TRANSPORTE.</t>
  </si>
  <si>
    <t>54901</t>
  </si>
  <si>
    <t>Otros equipos de transporte.</t>
  </si>
  <si>
    <t>EQUIPO DE DEFENSA Y SEGURIDAD</t>
  </si>
  <si>
    <t>55101</t>
  </si>
  <si>
    <t>Equipo de defensa y seguridad</t>
  </si>
  <si>
    <t>MAQUINARIA, OTROS EQUIPOS Y HERRAMIENTAS</t>
  </si>
  <si>
    <t>MAQUINARIA Y EQUIPO DE CONSTRUCCIÓN.</t>
  </si>
  <si>
    <t>56301</t>
  </si>
  <si>
    <t>Maquinaria y equipo de construcción.</t>
  </si>
  <si>
    <t>SISTEMA DE AIRE ACONDICIONADO, CALEFACCIÓN Y DE REFRIGERACIÓN INDUSTRIAL Y COMERCIAL</t>
  </si>
  <si>
    <t>56401</t>
  </si>
  <si>
    <t>Sistemas de aire acondicionado, calefacción y de refrigeración industrial y comercial.</t>
  </si>
  <si>
    <t>EQUIPO DE COMUNICACIÓN Y TELECOMUNICACIÓN</t>
  </si>
  <si>
    <t>56501</t>
  </si>
  <si>
    <t>Equipo de comunicación y telecomunicación</t>
  </si>
  <si>
    <t>56700</t>
  </si>
  <si>
    <t>HERRAMIENTAS Y MÁQUINAS HERRAMIENTA.</t>
  </si>
  <si>
    <t>56701</t>
  </si>
  <si>
    <t>Herramientas y máquinas herramienta.</t>
  </si>
  <si>
    <t>BIENES INMUEBLES</t>
  </si>
  <si>
    <t>58100</t>
  </si>
  <si>
    <t>TERRENOS.</t>
  </si>
  <si>
    <t>Terrenos.</t>
  </si>
  <si>
    <t>EDIFICIOS NO RESIDENCIALES.</t>
  </si>
  <si>
    <t>58301</t>
  </si>
  <si>
    <t>Edificios no residenciales.</t>
  </si>
  <si>
    <t>ACTIVOS INTANGIBLES</t>
  </si>
  <si>
    <t>59100</t>
  </si>
  <si>
    <t>SOFTWARE.</t>
  </si>
  <si>
    <t>Software.</t>
  </si>
  <si>
    <t>INVERSION PUBLICA</t>
  </si>
  <si>
    <t>OBRA PUBLICA EN BIENES DE DOMINIO PUBLICO</t>
  </si>
  <si>
    <t>61100</t>
  </si>
  <si>
    <t>EDIFICACIÓN HABITACIONAL</t>
  </si>
  <si>
    <t>61101</t>
  </si>
  <si>
    <t>Vivienda terminada.</t>
  </si>
  <si>
    <t>61102</t>
  </si>
  <si>
    <t>Vivienda progresiva.</t>
  </si>
  <si>
    <t>61103</t>
  </si>
  <si>
    <t>Mejoramiento de vivienda.</t>
  </si>
  <si>
    <t>61104</t>
  </si>
  <si>
    <t>Pie de casa.</t>
  </si>
  <si>
    <t>61105</t>
  </si>
  <si>
    <t>Lote de material.</t>
  </si>
  <si>
    <t>61106</t>
  </si>
  <si>
    <t>Proyectos para vivienda.</t>
  </si>
  <si>
    <t>EDIFICACIÓN NO HABITACIONAL</t>
  </si>
  <si>
    <t>61201</t>
  </si>
  <si>
    <t>Parques y naves industriales.</t>
  </si>
  <si>
    <t>61202</t>
  </si>
  <si>
    <t>Plantas procesadoras.</t>
  </si>
  <si>
    <t>61203</t>
  </si>
  <si>
    <t>Talleres industriales.</t>
  </si>
  <si>
    <t>61204</t>
  </si>
  <si>
    <t>Centros de acopio y distribución.</t>
  </si>
  <si>
    <t>61205</t>
  </si>
  <si>
    <t>Infraestructura para la producción.</t>
  </si>
  <si>
    <t>61206</t>
  </si>
  <si>
    <t>Espacios deportivos, recreativos y turísticos.</t>
  </si>
  <si>
    <t>61207</t>
  </si>
  <si>
    <t>Infraestructura educativa.</t>
  </si>
  <si>
    <t>61208</t>
  </si>
  <si>
    <t>Infraestructura en salud.</t>
  </si>
  <si>
    <t>61209</t>
  </si>
  <si>
    <t>Instalaciones públicas.</t>
  </si>
  <si>
    <t>61210</t>
  </si>
  <si>
    <t>Estudios y proyectos no habitacionales.</t>
  </si>
  <si>
    <t>CONSTRUCCIÓN DE OBRAS PARA EL ABASTECIMIENTO DE AGUA, PETRÓLEO, GAS, ELECTRICIDAD Y TELECOMUNICACIONES.</t>
  </si>
  <si>
    <t>61301</t>
  </si>
  <si>
    <t>Extracción, conducción y suministro de agua.</t>
  </si>
  <si>
    <t>61302</t>
  </si>
  <si>
    <t>Generación y suministro de energía eléctrica</t>
  </si>
  <si>
    <t>61303</t>
  </si>
  <si>
    <t>Telecomunicaciones.</t>
  </si>
  <si>
    <t>61304</t>
  </si>
  <si>
    <t>Proyectos de abastecimiento de agua, electricidad y telecomunicaciones.</t>
  </si>
  <si>
    <t>61305</t>
  </si>
  <si>
    <t>Agua potable.</t>
  </si>
  <si>
    <t>61306</t>
  </si>
  <si>
    <t>Alcantarillado.</t>
  </si>
  <si>
    <t>61307</t>
  </si>
  <si>
    <t>Drenajes.</t>
  </si>
  <si>
    <t>61308</t>
  </si>
  <si>
    <t>Letrinas.</t>
  </si>
  <si>
    <t>61400</t>
  </si>
  <si>
    <t>DIVISIÓN DE TERRENOS Y CONSTRUCCIÓN DE OBRAS URBANAS.</t>
  </si>
  <si>
    <t>61401</t>
  </si>
  <si>
    <t>División de terrenos.</t>
  </si>
  <si>
    <t>61402</t>
  </si>
  <si>
    <t>Obras de urbanización.</t>
  </si>
  <si>
    <t>61403</t>
  </si>
  <si>
    <t>Proyectos de división y urbanización.</t>
  </si>
  <si>
    <t>CONSTRUCCIÓN DE VIAS DE COMUNICACIÓN</t>
  </si>
  <si>
    <t>61501</t>
  </si>
  <si>
    <t>Carreteras, autopistas y aeropistas.</t>
  </si>
  <si>
    <t>61502</t>
  </si>
  <si>
    <t>Caminos rurales.</t>
  </si>
  <si>
    <t>61503</t>
  </si>
  <si>
    <t>Puentes y pasos a desnivel.</t>
  </si>
  <si>
    <t>61504</t>
  </si>
  <si>
    <t>Proyectos de vías de comunicación.</t>
  </si>
  <si>
    <t>61600</t>
  </si>
  <si>
    <t>OTRAS CONSTRUCCIONES DE INGENIERÍA CIVIL U OBRA PESADA</t>
  </si>
  <si>
    <t>61601</t>
  </si>
  <si>
    <t>Presas y represas.</t>
  </si>
  <si>
    <t>61605</t>
  </si>
  <si>
    <t>Otras construcciones</t>
  </si>
  <si>
    <t>61606</t>
  </si>
  <si>
    <t>Proyectos especiales</t>
  </si>
  <si>
    <t>INSTALACIONES Y EQUIPAMIENTO EN CONSTRUCCIONES</t>
  </si>
  <si>
    <t>61701</t>
  </si>
  <si>
    <t>Equipamientos de salud.</t>
  </si>
  <si>
    <t>61702</t>
  </si>
  <si>
    <t>Equipamientos educativos.</t>
  </si>
  <si>
    <t>61703</t>
  </si>
  <si>
    <t>Equipamientos deportivos y recreativos.</t>
  </si>
  <si>
    <t>61704</t>
  </si>
  <si>
    <t>Equipamientos turísticos y culturales.</t>
  </si>
  <si>
    <t>61705</t>
  </si>
  <si>
    <t>Equipamientos asistenciales.</t>
  </si>
  <si>
    <t>61706</t>
  </si>
  <si>
    <t>Proyectos de instalaciones y equipamientos.</t>
  </si>
  <si>
    <t>61900</t>
  </si>
  <si>
    <t>TRABAJOS DE ACABADOS EN EDIFICACIONES Y OTROS TRABAJOS ESPECIALIZADOS</t>
  </si>
  <si>
    <t>61901</t>
  </si>
  <si>
    <t>Preparación de terrenos.</t>
  </si>
  <si>
    <t>61902</t>
  </si>
  <si>
    <t>Arrendamiento de maquinaria y equipo.</t>
  </si>
  <si>
    <t>61903</t>
  </si>
  <si>
    <t>Instalaciones, terminados y acabados finales.</t>
  </si>
  <si>
    <t>61904</t>
  </si>
  <si>
    <t>Proyectos de instalación y equipamientos.</t>
  </si>
  <si>
    <t>OBRA PUBLICA EN BIENES PROPIOS</t>
  </si>
  <si>
    <t>62100</t>
  </si>
  <si>
    <t>62101</t>
  </si>
  <si>
    <t>62102</t>
  </si>
  <si>
    <t>62103</t>
  </si>
  <si>
    <t>62104</t>
  </si>
  <si>
    <t>62105</t>
  </si>
  <si>
    <t>Predios.</t>
  </si>
  <si>
    <t>62106</t>
  </si>
  <si>
    <t>EDIFICACIÓN  NO HABITACIONAL</t>
  </si>
  <si>
    <t>62201</t>
  </si>
  <si>
    <t>62202</t>
  </si>
  <si>
    <t>62203</t>
  </si>
  <si>
    <t>62204</t>
  </si>
  <si>
    <t>62205</t>
  </si>
  <si>
    <t>62206</t>
  </si>
  <si>
    <t>62207</t>
  </si>
  <si>
    <t>Proyectos no habitacionales.</t>
  </si>
  <si>
    <t>62208</t>
  </si>
  <si>
    <t>Casetas de bombeo.</t>
  </si>
  <si>
    <t>62209</t>
  </si>
  <si>
    <t>Casetas para controles electromecánicos.</t>
  </si>
  <si>
    <t>62300</t>
  </si>
  <si>
    <t>62301</t>
  </si>
  <si>
    <t>62302</t>
  </si>
  <si>
    <t>Generación y suministro de energía eléctrica.</t>
  </si>
  <si>
    <t>62303</t>
  </si>
  <si>
    <t>62304</t>
  </si>
  <si>
    <t>62305</t>
  </si>
  <si>
    <t>Plantas potabilizadoras.</t>
  </si>
  <si>
    <t>62306</t>
  </si>
  <si>
    <t>Tanques de almacenamiento de agua.</t>
  </si>
  <si>
    <t>62307</t>
  </si>
  <si>
    <t>Distritos hidrométricos.</t>
  </si>
  <si>
    <t>62400</t>
  </si>
  <si>
    <t>62401</t>
  </si>
  <si>
    <t>62402</t>
  </si>
  <si>
    <t>62403</t>
  </si>
  <si>
    <t>62500</t>
  </si>
  <si>
    <t>62501</t>
  </si>
  <si>
    <t>62502</t>
  </si>
  <si>
    <t>62503</t>
  </si>
  <si>
    <t>62504</t>
  </si>
  <si>
    <t>Proyectos de construcción de vías de comunicación.</t>
  </si>
  <si>
    <t>62600</t>
  </si>
  <si>
    <t>62601</t>
  </si>
  <si>
    <t>62603</t>
  </si>
  <si>
    <t>Rehabilitación y mantenimiento de cuerpos de agua.</t>
  </si>
  <si>
    <t>62604</t>
  </si>
  <si>
    <t>Andenes y vías férreas.</t>
  </si>
  <si>
    <t>62605</t>
  </si>
  <si>
    <t>Red de alcantarillado sanitario.</t>
  </si>
  <si>
    <t>62606</t>
  </si>
  <si>
    <t>Colectores Sanitarios.</t>
  </si>
  <si>
    <t>62607</t>
  </si>
  <si>
    <t>Plantas de tratamiento de aguas residuales.</t>
  </si>
  <si>
    <t>62608</t>
  </si>
  <si>
    <t>Drenes y cárcamos de rebombeo.</t>
  </si>
  <si>
    <t>62609</t>
  </si>
  <si>
    <t>Colectores pluviales.</t>
  </si>
  <si>
    <t>62700</t>
  </si>
  <si>
    <t>62701</t>
  </si>
  <si>
    <t>Equipamiento de salud.</t>
  </si>
  <si>
    <t>62702</t>
  </si>
  <si>
    <t>62703</t>
  </si>
  <si>
    <t>62704</t>
  </si>
  <si>
    <t>62705</t>
  </si>
  <si>
    <t>62706</t>
  </si>
  <si>
    <t>Proyectos de Instalaciones y equipamientos.</t>
  </si>
  <si>
    <t>62707</t>
  </si>
  <si>
    <t>Instalaciones eléctricas en construcciones.</t>
  </si>
  <si>
    <t>62708</t>
  </si>
  <si>
    <t>Instalaciones electromecánicas.</t>
  </si>
  <si>
    <t>62709</t>
  </si>
  <si>
    <t>Sistemas de control y regularización.</t>
  </si>
  <si>
    <t>62710</t>
  </si>
  <si>
    <t>Automatización e instrumentación de distritos hidrométricos.</t>
  </si>
  <si>
    <t>62900</t>
  </si>
  <si>
    <t>62901</t>
  </si>
  <si>
    <t>62902</t>
  </si>
  <si>
    <t>62903</t>
  </si>
  <si>
    <t>62904</t>
  </si>
  <si>
    <t>62905</t>
  </si>
  <si>
    <t>Limpieza de ríos y drenes.</t>
  </si>
  <si>
    <t>63000</t>
  </si>
  <si>
    <t>PROYECTOS PRODUCTIVOS Y ACCIONES DE FOMENTO</t>
  </si>
  <si>
    <t>63100</t>
  </si>
  <si>
    <t>ESTUDIOS, FORMULACIÓN Y EVALUACIÓN DE PROYECTOS PRODUCTIVOS NO INCLUIDOS EN CONCEPTOS ANTERIORES DE ESTE CAPÍTULO.</t>
  </si>
  <si>
    <t>63101</t>
  </si>
  <si>
    <t>Estudios.</t>
  </si>
  <si>
    <t>63102</t>
  </si>
  <si>
    <t>Proyectos productivos.</t>
  </si>
  <si>
    <t>63103</t>
  </si>
  <si>
    <t>Proyectos económicos y de infraestructura.</t>
  </si>
  <si>
    <t>63104</t>
  </si>
  <si>
    <t>Proyectos sociales.</t>
  </si>
  <si>
    <t>63105</t>
  </si>
  <si>
    <t>Preparación de proyectos.</t>
  </si>
  <si>
    <t>63200</t>
  </si>
  <si>
    <t>EJECUCIÓN DE PROYECTOS PRODUCTIVOS NO INCLUIDOS EN CONCEPTOS ANTRIORES DE ESTE CAPÍTULO.</t>
  </si>
  <si>
    <t>63201</t>
  </si>
  <si>
    <t>63202</t>
  </si>
  <si>
    <t>63203</t>
  </si>
  <si>
    <t>63204</t>
  </si>
  <si>
    <t>Desarrollo y mejoramiento institucional.</t>
  </si>
  <si>
    <t>DEUDA PUBLICA</t>
  </si>
  <si>
    <t>AMORTIZACION DE LA DEUDA PUBLICA</t>
  </si>
  <si>
    <t xml:space="preserve">AMORTIZACIÓN DE LA DEUDA INTERNA CON INSTITUCIONES DE CRÉDITO </t>
  </si>
  <si>
    <t>91101</t>
  </si>
  <si>
    <t xml:space="preserve">Amortización de la deuda interna con instituciones de crédito </t>
  </si>
  <si>
    <t>INTERESES DE LA DEUDA PUBLICA</t>
  </si>
  <si>
    <t>INTERESES DE LA DEUDA INTERNA CON INSTITUCIONES DE CRÉDITO</t>
  </si>
  <si>
    <t>92101</t>
  </si>
  <si>
    <t>Intereses de la deuda interna con instituciones de crédito</t>
  </si>
  <si>
    <t>COMISIONES DE LA DEUDA PUBLICA</t>
  </si>
  <si>
    <t>COMISIONES DE LA DEUDA INTERNA</t>
  </si>
  <si>
    <t>93101</t>
  </si>
  <si>
    <t>Comisiones de la deuda pública interna</t>
  </si>
  <si>
    <t>GASTOS DE LA DEUDA PUBLICA</t>
  </si>
  <si>
    <t>GASTOS DE LA DEUDA PÚBLICA INTERNA</t>
  </si>
  <si>
    <t>94101</t>
  </si>
  <si>
    <t>Gastos de la deuda pública interna.</t>
  </si>
  <si>
    <t>99000</t>
  </si>
  <si>
    <t>ADEUDOS DE EJERCICIOS FISCALES ANTERIORES (ADEFAS)</t>
  </si>
  <si>
    <t>99100</t>
  </si>
  <si>
    <t>ADEFAS</t>
  </si>
  <si>
    <t>99101</t>
  </si>
  <si>
    <t>SIDEAPAS</t>
  </si>
  <si>
    <t>TOTALES</t>
  </si>
  <si>
    <t>LEY DE INGRESOS</t>
  </si>
  <si>
    <t>DIFERENCIA</t>
  </si>
  <si>
    <t>ingresos fiscales</t>
  </si>
  <si>
    <t>participaciones e ingresos de colaboracion administrativa</t>
  </si>
  <si>
    <t>forta</t>
  </si>
  <si>
    <t>infra</t>
  </si>
  <si>
    <t xml:space="preserve">PREVISIONES </t>
  </si>
  <si>
    <t>PREVISIONES DE CARÁCTER LABORAL, ECONÓMICA Y DE SEGURIDAD SOCIAL</t>
  </si>
  <si>
    <t>Previsiones de carácter laboral, económica y de seguridad social.</t>
  </si>
  <si>
    <t>ISR ENAJENACION BIENES INMUEBLES</t>
  </si>
  <si>
    <t xml:space="preserve">                                                                                                                                                                                                                                                      </t>
  </si>
  <si>
    <t>total</t>
  </si>
  <si>
    <t>MUNICIPIO DE: POANAS, DGO.</t>
  </si>
  <si>
    <t>ARRENDAMIENTO DE EQUIPO DE TRANSPORTE</t>
  </si>
  <si>
    <t>Arrendamiento de equipo de transporte</t>
  </si>
  <si>
    <t>MUNICIPIO DE POANAS, DGO</t>
  </si>
  <si>
    <t>financiamiento interno</t>
  </si>
  <si>
    <t>FINANCIAMIENTO INTERNO 2023</t>
  </si>
  <si>
    <t>VENTA FINAL DE BEBIDAS ALCOHOLICAS</t>
  </si>
  <si>
    <t>RECURSOS FISCALES 2022</t>
  </si>
  <si>
    <t>F</t>
  </si>
  <si>
    <t>recurso fiscal 2022</t>
  </si>
  <si>
    <t>INGRESOS PROPIOS 2023</t>
  </si>
  <si>
    <t>PARTICIPACIONES 2023</t>
  </si>
  <si>
    <t>LEY DE INGRESOS 2024</t>
  </si>
  <si>
    <t>FORTAMUN 2024</t>
  </si>
  <si>
    <t>FISM 2024</t>
  </si>
  <si>
    <t>LEY DE INGRESOS APROBADA 2024</t>
  </si>
  <si>
    <t>EGRESOS APROBADOS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</si>
</sst>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23" x14ac:knownFonts="1">
    <font>
      <sz val="11"/>
      <color theme="1"/>
      <name val="Calibri"/>
      <family val="2"/>
      <scheme val="minor"/>
    </font>
    <font>
      <b/>
      <sz val="8"/>
      <name val="Arial"/>
      <family val="2"/>
    </font>
    <font>
      <sz val="10"/>
      <name val="Arial"/>
      <family val="2"/>
    </font>
    <font>
      <sz val="8"/>
      <name val="Arial"/>
      <family val="2"/>
    </font>
    <font>
      <b/>
      <sz val="9"/>
      <name val="Arial"/>
      <family val="2"/>
    </font>
    <font>
      <sz val="7"/>
      <name val="Arial"/>
      <family val="2"/>
    </font>
    <font>
      <b/>
      <sz val="14"/>
      <color rgb="FF000000"/>
      <name val="Tahoma"/>
      <family val="2"/>
    </font>
    <font>
      <b/>
      <sz val="10"/>
      <color rgb="FF000000"/>
      <name val="Tahoma"/>
      <family val="2"/>
    </font>
    <font>
      <b/>
      <sz val="8"/>
      <color rgb="FF000000"/>
      <name val="Tahoma"/>
      <family val="2"/>
    </font>
    <font>
      <sz val="10"/>
      <color rgb="FF000000"/>
      <name val="Tahoma"/>
      <family val="2"/>
    </font>
    <font>
      <sz val="8"/>
      <color rgb="FF000000"/>
      <name val="Tahoma"/>
      <family val="2"/>
    </font>
    <font>
      <b/>
      <sz val="8"/>
      <color theme="0"/>
      <name val="Arial"/>
      <family val="2"/>
    </font>
    <font>
      <b/>
      <sz val="10"/>
      <name val="Arial"/>
      <family val="2"/>
    </font>
    <font>
      <sz val="11"/>
      <color theme="1"/>
      <name val="Calibri"/>
      <family val="2"/>
      <scheme val="minor"/>
    </font>
    <font>
      <b/>
      <sz val="12"/>
      <color rgb="FF000000"/>
      <name val="Arial"/>
      <family val="2"/>
    </font>
    <font>
      <b/>
      <sz val="11"/>
      <color rgb="FF000000"/>
      <name val="Arial"/>
      <family val="2"/>
    </font>
    <font>
      <b/>
      <sz val="12"/>
      <color rgb="FF000000"/>
      <name val="Tahoma"/>
      <family val="2"/>
    </font>
    <font>
      <b/>
      <sz val="7"/>
      <color rgb="FF000000"/>
      <name val="Arial"/>
      <family val="2"/>
    </font>
    <font>
      <b/>
      <sz val="9"/>
      <color rgb="FF000000"/>
      <name val="Arial"/>
      <family val="2"/>
    </font>
    <font>
      <b/>
      <sz val="7"/>
      <color rgb="FF000000"/>
      <name val="Tahoma"/>
      <family val="2"/>
    </font>
    <font>
      <b/>
      <sz val="8"/>
      <color rgb="FF000000"/>
      <name val="Arial"/>
      <family val="2"/>
    </font>
    <font>
      <sz val="8"/>
      <color rgb="FF000000"/>
      <name val="Arial"/>
      <family val="2"/>
    </font>
    <font>
      <sz val="8"/>
      <name val="Tahoma"/>
      <family val="2"/>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34998626667073579"/>
        <bgColor indexed="64"/>
      </patternFill>
    </fill>
  </fills>
  <borders count="9">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bottom style="thin">
        <color indexed="64"/>
      </bottom>
      <diagonal/>
    </border>
  </borders>
  <cellStyleXfs count="2">
    <xf numFmtId="0" fontId="0" fillId="0" borderId="0"/>
    <xf numFmtId="44" fontId="13" fillId="0" borderId="0" applyFont="0" applyFill="0" applyBorder="0" applyAlignment="0" applyProtection="0"/>
  </cellStyleXfs>
  <cellXfs count="109">
    <xf numFmtId="0" fontId="0" fillId="0" borderId="0" xfId="0"/>
    <xf numFmtId="4" fontId="2" fillId="0" borderId="0" xfId="0" applyNumberFormat="1" applyFont="1" applyAlignment="1">
      <alignment vertical="center"/>
    </xf>
    <xf numFmtId="4" fontId="3" fillId="0" borderId="0" xfId="0" applyNumberFormat="1" applyFont="1" applyAlignment="1">
      <alignment vertical="center"/>
    </xf>
    <xf numFmtId="4" fontId="4" fillId="0" borderId="0" xfId="0" applyNumberFormat="1" applyFont="1" applyAlignment="1">
      <alignment vertical="center"/>
    </xf>
    <xf numFmtId="0" fontId="1" fillId="0" borderId="0" xfId="0" applyFont="1" applyAlignment="1">
      <alignment vertical="center"/>
    </xf>
    <xf numFmtId="4" fontId="1" fillId="0" borderId="0" xfId="0" applyNumberFormat="1" applyFont="1" applyAlignment="1">
      <alignment horizontal="justify" vertical="center" wrapText="1"/>
    </xf>
    <xf numFmtId="4" fontId="3" fillId="0" borderId="0" xfId="0" applyNumberFormat="1" applyFont="1" applyAlignment="1">
      <alignment horizontal="right" vertical="center"/>
    </xf>
    <xf numFmtId="4" fontId="1" fillId="0" borderId="0" xfId="0" applyNumberFormat="1" applyFont="1" applyAlignment="1">
      <alignment vertical="center"/>
    </xf>
    <xf numFmtId="0" fontId="3" fillId="0" borderId="0" xfId="0" applyFont="1" applyAlignment="1">
      <alignment vertical="center"/>
    </xf>
    <xf numFmtId="4" fontId="5" fillId="0" borderId="0" xfId="0" applyNumberFormat="1" applyFont="1" applyAlignment="1">
      <alignment vertical="center"/>
    </xf>
    <xf numFmtId="0" fontId="3" fillId="0" borderId="0" xfId="0" applyFont="1"/>
    <xf numFmtId="4" fontId="3" fillId="0" borderId="0" xfId="0" applyNumberFormat="1" applyFont="1" applyAlignment="1">
      <alignment horizontal="left" vertical="center"/>
    </xf>
    <xf numFmtId="4" fontId="2" fillId="2" borderId="0" xfId="0" applyNumberFormat="1" applyFont="1" applyFill="1" applyAlignment="1">
      <alignment vertical="center"/>
    </xf>
    <xf numFmtId="4" fontId="1" fillId="2" borderId="0" xfId="0" applyNumberFormat="1" applyFont="1" applyFill="1" applyAlignment="1">
      <alignment horizontal="center" vertical="center"/>
    </xf>
    <xf numFmtId="0" fontId="0" fillId="0" borderId="0" xfId="0" applyAlignment="1">
      <alignment horizontal="left" vertical="top" wrapText="1"/>
    </xf>
    <xf numFmtId="0" fontId="8" fillId="0" borderId="0" xfId="0" applyFont="1" applyAlignment="1">
      <alignment horizontal="left" vertical="top" wrapText="1"/>
    </xf>
    <xf numFmtId="0" fontId="9" fillId="0" borderId="0" xfId="0" applyFont="1" applyAlignment="1">
      <alignment horizontal="justify" vertical="top" wrapText="1"/>
    </xf>
    <xf numFmtId="0" fontId="10" fillId="0" borderId="0" xfId="0" applyFont="1" applyAlignment="1">
      <alignment horizontal="left" vertical="top" wrapText="1"/>
    </xf>
    <xf numFmtId="0" fontId="9" fillId="0" borderId="0" xfId="0" applyFont="1" applyAlignment="1">
      <alignment horizontal="center" vertical="top" wrapText="1"/>
    </xf>
    <xf numFmtId="0" fontId="1" fillId="3" borderId="1" xfId="0" applyFont="1" applyFill="1" applyBorder="1" applyAlignment="1">
      <alignment horizontal="center" vertical="center"/>
    </xf>
    <xf numFmtId="4" fontId="1" fillId="3" borderId="1" xfId="0" applyNumberFormat="1" applyFont="1" applyFill="1" applyBorder="1" applyAlignment="1">
      <alignment horizontal="center" vertical="center" wrapText="1"/>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4" fontId="1" fillId="3" borderId="1" xfId="0" applyNumberFormat="1" applyFont="1" applyFill="1" applyBorder="1" applyAlignment="1">
      <alignment horizontal="right" vertical="center" wrapText="1"/>
    </xf>
    <xf numFmtId="0" fontId="1" fillId="0" borderId="1" xfId="0" applyFont="1" applyBorder="1" applyAlignment="1">
      <alignment vertical="center"/>
    </xf>
    <xf numFmtId="4" fontId="1" fillId="0" borderId="1" xfId="0" applyNumberFormat="1" applyFont="1" applyBorder="1" applyAlignment="1">
      <alignment vertical="center"/>
    </xf>
    <xf numFmtId="4" fontId="3" fillId="0" borderId="1" xfId="0" applyNumberFormat="1" applyFont="1" applyBorder="1" applyAlignment="1">
      <alignment vertical="center"/>
    </xf>
    <xf numFmtId="4" fontId="3" fillId="0" borderId="1" xfId="0" applyNumberFormat="1" applyFont="1" applyBorder="1"/>
    <xf numFmtId="4" fontId="3" fillId="0" borderId="1" xfId="0" applyNumberFormat="1" applyFont="1" applyBorder="1" applyAlignment="1">
      <alignment horizontal="right" vertical="center"/>
    </xf>
    <xf numFmtId="4" fontId="3" fillId="0" borderId="1" xfId="0" applyNumberFormat="1" applyFont="1" applyBorder="1" applyAlignment="1">
      <alignment horizontal="right"/>
    </xf>
    <xf numFmtId="4" fontId="1" fillId="0" borderId="1" xfId="0" applyNumberFormat="1" applyFont="1" applyBorder="1" applyAlignment="1">
      <alignment horizontal="justify" vertical="center" wrapText="1"/>
    </xf>
    <xf numFmtId="0" fontId="1" fillId="4" borderId="1" xfId="0" applyFont="1" applyFill="1" applyBorder="1" applyAlignment="1">
      <alignment vertical="center"/>
    </xf>
    <xf numFmtId="4" fontId="3" fillId="4" borderId="1" xfId="0" applyNumberFormat="1" applyFont="1" applyFill="1" applyBorder="1" applyAlignment="1">
      <alignment horizontal="justify" vertical="center" wrapText="1"/>
    </xf>
    <xf numFmtId="4" fontId="3" fillId="4" borderId="1" xfId="0" applyNumberFormat="1" applyFont="1" applyFill="1" applyBorder="1" applyAlignment="1">
      <alignment vertical="center"/>
    </xf>
    <xf numFmtId="4" fontId="3" fillId="0" borderId="1" xfId="0" applyNumberFormat="1" applyFont="1" applyBorder="1" applyAlignment="1">
      <alignment horizontal="justify" vertical="center" wrapText="1"/>
    </xf>
    <xf numFmtId="4" fontId="3" fillId="0" borderId="1" xfId="0" applyNumberFormat="1" applyFont="1" applyBorder="1" applyAlignment="1">
      <alignment horizontal="justify" vertical="justify" wrapText="1"/>
    </xf>
    <xf numFmtId="2" fontId="3" fillId="0" borderId="1" xfId="0" applyNumberFormat="1" applyFont="1" applyBorder="1" applyAlignment="1">
      <alignment vertical="center"/>
    </xf>
    <xf numFmtId="4" fontId="3" fillId="0" borderId="1" xfId="0" applyNumberFormat="1" applyFont="1" applyBorder="1" applyAlignment="1">
      <alignment horizontal="left" vertical="center"/>
    </xf>
    <xf numFmtId="4" fontId="1" fillId="0" borderId="1" xfId="0" applyNumberFormat="1" applyFont="1" applyBorder="1" applyAlignment="1">
      <alignment horizontal="left" vertical="center"/>
    </xf>
    <xf numFmtId="4" fontId="1" fillId="0" borderId="1" xfId="0" applyNumberFormat="1" applyFont="1" applyBorder="1" applyAlignment="1">
      <alignment horizontal="right" vertical="center"/>
    </xf>
    <xf numFmtId="0" fontId="3" fillId="0" borderId="1" xfId="0" applyFont="1" applyBorder="1" applyAlignment="1">
      <alignment vertical="center"/>
    </xf>
    <xf numFmtId="4" fontId="3" fillId="0" borderId="1" xfId="0" applyNumberFormat="1" applyFont="1" applyBorder="1" applyAlignment="1">
      <alignment horizontal="left" vertical="center" wrapText="1"/>
    </xf>
    <xf numFmtId="49" fontId="1" fillId="0" borderId="1" xfId="0" applyNumberFormat="1" applyFont="1" applyBorder="1" applyAlignment="1">
      <alignment horizontal="right" vertical="center"/>
    </xf>
    <xf numFmtId="4" fontId="1" fillId="3" borderId="1" xfId="0" applyNumberFormat="1" applyFont="1" applyFill="1" applyBorder="1" applyAlignment="1">
      <alignment horizontal="right" vertical="center"/>
    </xf>
    <xf numFmtId="4" fontId="3" fillId="4" borderId="0" xfId="0" applyNumberFormat="1" applyFont="1" applyFill="1" applyAlignment="1">
      <alignment vertical="center"/>
    </xf>
    <xf numFmtId="0" fontId="1" fillId="5" borderId="1" xfId="0" applyFont="1" applyFill="1" applyBorder="1" applyAlignment="1">
      <alignment vertical="center"/>
    </xf>
    <xf numFmtId="4" fontId="1" fillId="5" borderId="1" xfId="0" applyNumberFormat="1" applyFont="1" applyFill="1" applyBorder="1" applyAlignment="1">
      <alignment vertical="center"/>
    </xf>
    <xf numFmtId="4" fontId="1" fillId="5" borderId="1" xfId="0" applyNumberFormat="1" applyFont="1" applyFill="1" applyBorder="1" applyAlignment="1">
      <alignment horizontal="right" vertical="center" wrapText="1"/>
    </xf>
    <xf numFmtId="0" fontId="1" fillId="6" borderId="1" xfId="0" applyFont="1" applyFill="1" applyBorder="1" applyAlignment="1">
      <alignment vertical="center"/>
    </xf>
    <xf numFmtId="4" fontId="1" fillId="6" borderId="1" xfId="0" applyNumberFormat="1" applyFont="1" applyFill="1" applyBorder="1" applyAlignment="1">
      <alignment vertical="center"/>
    </xf>
    <xf numFmtId="4" fontId="1" fillId="6" borderId="1" xfId="0" applyNumberFormat="1" applyFont="1" applyFill="1" applyBorder="1" applyAlignment="1">
      <alignment horizontal="right" vertical="center" wrapText="1"/>
    </xf>
    <xf numFmtId="4" fontId="1" fillId="6" borderId="1" xfId="0" applyNumberFormat="1" applyFont="1" applyFill="1" applyBorder="1" applyAlignment="1">
      <alignment vertical="center" wrapText="1"/>
    </xf>
    <xf numFmtId="0" fontId="9" fillId="0" borderId="0" xfId="0" applyFont="1" applyAlignment="1">
      <alignment horizontal="justify" vertical="center" wrapText="1"/>
    </xf>
    <xf numFmtId="0" fontId="7" fillId="0" borderId="0" xfId="0" applyFont="1" applyAlignment="1">
      <alignment horizontal="justify" vertical="center" wrapText="1"/>
    </xf>
    <xf numFmtId="4" fontId="1" fillId="0" borderId="1" xfId="0" applyNumberFormat="1" applyFont="1" applyBorder="1" applyAlignment="1">
      <alignment horizontal="right" vertical="center" wrapText="1"/>
    </xf>
    <xf numFmtId="4" fontId="12" fillId="0" borderId="0" xfId="0" applyNumberFormat="1" applyFont="1" applyAlignment="1">
      <alignment vertical="center"/>
    </xf>
    <xf numFmtId="0" fontId="0" fillId="2" borderId="0" xfId="0" applyFill="1" applyAlignment="1">
      <alignment horizontal="left" vertical="center" wrapText="1"/>
    </xf>
    <xf numFmtId="0" fontId="15" fillId="2" borderId="0" xfId="0" applyFont="1" applyFill="1" applyAlignment="1">
      <alignment horizontal="center" vertical="center" wrapText="1"/>
    </xf>
    <xf numFmtId="0" fontId="10" fillId="2" borderId="0" xfId="0" applyFont="1" applyFill="1" applyAlignment="1">
      <alignment horizontal="justify" vertical="center" wrapText="1"/>
    </xf>
    <xf numFmtId="0" fontId="14" fillId="2" borderId="0" xfId="0" applyFont="1" applyFill="1" applyAlignment="1">
      <alignment horizontal="center" vertical="center" wrapText="1"/>
    </xf>
    <xf numFmtId="0" fontId="16" fillId="2" borderId="0" xfId="0" applyFont="1" applyFill="1" applyAlignment="1">
      <alignment horizontal="center" vertical="center" wrapText="1"/>
    </xf>
    <xf numFmtId="0" fontId="20" fillId="6" borderId="5" xfId="0" applyFont="1" applyFill="1" applyBorder="1" applyAlignment="1">
      <alignment horizontal="center" vertical="center" wrapText="1"/>
    </xf>
    <xf numFmtId="0" fontId="20" fillId="6" borderId="5" xfId="0" applyFont="1" applyFill="1" applyBorder="1" applyAlignment="1">
      <alignment horizontal="justify" vertical="center" wrapText="1"/>
    </xf>
    <xf numFmtId="44" fontId="20" fillId="6" borderId="5" xfId="1" applyFont="1" applyFill="1" applyBorder="1" applyAlignment="1">
      <alignment vertical="center" wrapText="1"/>
    </xf>
    <xf numFmtId="0" fontId="21" fillId="6" borderId="5" xfId="0" applyFont="1" applyFill="1" applyBorder="1" applyAlignment="1">
      <alignment horizontal="center" vertical="center" wrapText="1"/>
    </xf>
    <xf numFmtId="0" fontId="21" fillId="6" borderId="5" xfId="0" applyFont="1" applyFill="1" applyBorder="1" applyAlignment="1">
      <alignment horizontal="justify" vertical="center" wrapText="1"/>
    </xf>
    <xf numFmtId="44" fontId="21" fillId="6" borderId="5" xfId="1" applyFont="1" applyFill="1" applyBorder="1" applyAlignment="1">
      <alignment vertical="center" wrapText="1"/>
    </xf>
    <xf numFmtId="0" fontId="21" fillId="2" borderId="5" xfId="0" applyFont="1" applyFill="1" applyBorder="1" applyAlignment="1">
      <alignment horizontal="center" vertical="center" wrapText="1"/>
    </xf>
    <xf numFmtId="0" fontId="21" fillId="2" borderId="5" xfId="0" applyFont="1" applyFill="1" applyBorder="1" applyAlignment="1">
      <alignment horizontal="justify" vertical="center" wrapText="1"/>
    </xf>
    <xf numFmtId="44" fontId="21" fillId="2" borderId="5" xfId="1" applyFont="1" applyFill="1" applyBorder="1" applyAlignment="1">
      <alignment vertical="center" wrapText="1"/>
    </xf>
    <xf numFmtId="44" fontId="20" fillId="2" borderId="5" xfId="1" applyFont="1" applyFill="1" applyBorder="1" applyAlignment="1">
      <alignment vertical="center" wrapText="1"/>
    </xf>
    <xf numFmtId="0" fontId="8" fillId="2" borderId="0" xfId="0" applyFont="1" applyFill="1" applyAlignment="1">
      <alignment horizontal="left" vertical="center" wrapText="1"/>
    </xf>
    <xf numFmtId="0" fontId="10" fillId="2" borderId="0" xfId="0" applyFont="1" applyFill="1" applyAlignment="1">
      <alignment horizontal="left" vertical="center" wrapText="1"/>
    </xf>
    <xf numFmtId="0" fontId="3" fillId="6" borderId="5" xfId="0" applyFont="1" applyFill="1" applyBorder="1" applyAlignment="1">
      <alignment horizontal="justify" vertical="center" wrapText="1"/>
    </xf>
    <xf numFmtId="44" fontId="3" fillId="6" borderId="5" xfId="1" applyFont="1" applyFill="1" applyBorder="1" applyAlignment="1">
      <alignment vertical="center" wrapText="1"/>
    </xf>
    <xf numFmtId="44" fontId="21" fillId="6" borderId="5" xfId="1" applyFont="1" applyFill="1" applyBorder="1" applyAlignment="1">
      <alignment horizontal="justify" vertical="center" wrapText="1"/>
    </xf>
    <xf numFmtId="44" fontId="0" fillId="6" borderId="5" xfId="0" applyNumberFormat="1" applyFill="1" applyBorder="1" applyAlignment="1">
      <alignment horizontal="left" vertical="center" wrapText="1"/>
    </xf>
    <xf numFmtId="0" fontId="22" fillId="2" borderId="0" xfId="0" applyFont="1" applyFill="1" applyAlignment="1">
      <alignment horizontal="left" vertical="center" wrapText="1"/>
    </xf>
    <xf numFmtId="0" fontId="3" fillId="6"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justify" vertical="center" wrapText="1"/>
    </xf>
    <xf numFmtId="44" fontId="3" fillId="2" borderId="5" xfId="1" applyFont="1" applyFill="1" applyBorder="1" applyAlignment="1">
      <alignment vertical="center" wrapText="1"/>
    </xf>
    <xf numFmtId="0" fontId="0" fillId="2" borderId="0" xfId="0" applyFill="1" applyAlignment="1">
      <alignment horizontal="center" vertical="center" wrapText="1"/>
    </xf>
    <xf numFmtId="0" fontId="0" fillId="2" borderId="0" xfId="0" applyFill="1" applyAlignment="1">
      <alignment horizontal="justify" vertical="center" wrapText="1"/>
    </xf>
    <xf numFmtId="0" fontId="8" fillId="2" borderId="0" xfId="0" applyFont="1" applyFill="1" applyAlignment="1">
      <alignment horizontal="justify" vertical="center" wrapText="1"/>
    </xf>
    <xf numFmtId="4" fontId="0" fillId="0" borderId="0" xfId="0" applyNumberFormat="1"/>
    <xf numFmtId="44" fontId="0" fillId="0" borderId="0" xfId="0" applyNumberFormat="1"/>
    <xf numFmtId="4" fontId="3" fillId="0" borderId="7" xfId="0" applyNumberFormat="1" applyFont="1" applyBorder="1" applyAlignment="1">
      <alignment horizontal="right" vertical="center"/>
    </xf>
    <xf numFmtId="4" fontId="3" fillId="0" borderId="6" xfId="0" applyNumberFormat="1" applyFont="1" applyBorder="1" applyAlignment="1">
      <alignment horizontal="right" vertical="center"/>
    </xf>
    <xf numFmtId="4" fontId="4" fillId="0" borderId="0" xfId="0" applyNumberFormat="1" applyFont="1" applyAlignment="1">
      <alignment horizontal="center" vertical="center" wrapText="1"/>
    </xf>
    <xf numFmtId="4" fontId="4" fillId="0" borderId="0" xfId="0" applyNumberFormat="1" applyFont="1" applyAlignment="1">
      <alignment horizontal="center" vertical="center"/>
    </xf>
    <xf numFmtId="44" fontId="8" fillId="2" borderId="8" xfId="0" applyNumberFormat="1" applyFont="1" applyFill="1" applyBorder="1" applyAlignment="1">
      <alignment horizontal="left" vertical="center" wrapText="1"/>
    </xf>
    <xf numFmtId="44" fontId="8" fillId="0" borderId="8" xfId="0" applyNumberFormat="1" applyFont="1" applyBorder="1" applyAlignment="1">
      <alignment horizontal="left" vertical="center" wrapText="1"/>
    </xf>
    <xf numFmtId="4" fontId="0" fillId="0" borderId="8" xfId="0" applyNumberFormat="1" applyBorder="1"/>
    <xf numFmtId="44" fontId="21" fillId="0" borderId="5" xfId="1" applyFont="1" applyFill="1" applyBorder="1" applyAlignment="1">
      <alignment vertical="center" wrapText="1"/>
    </xf>
    <xf numFmtId="0" fontId="9" fillId="0" borderId="0" xfId="0" applyFont="1" applyAlignment="1">
      <alignment horizontal="justify" vertical="center" wrapText="1"/>
    </xf>
    <xf numFmtId="0" fontId="6" fillId="0" borderId="0" xfId="0" applyFont="1" applyAlignment="1">
      <alignment horizontal="center" vertical="center" wrapText="1"/>
    </xf>
    <xf numFmtId="0" fontId="7" fillId="0" borderId="0" xfId="0" applyFont="1" applyAlignment="1">
      <alignment horizontal="justify" vertical="top" wrapText="1"/>
    </xf>
    <xf numFmtId="0" fontId="9" fillId="0" borderId="0" xfId="0" applyFont="1" applyAlignment="1">
      <alignment vertical="top" wrapText="1"/>
    </xf>
    <xf numFmtId="0" fontId="9" fillId="0" borderId="0" xfId="0" applyFont="1" applyAlignment="1">
      <alignment horizontal="justify" vertical="top" wrapText="1"/>
    </xf>
    <xf numFmtId="4" fontId="1" fillId="3" borderId="4" xfId="0" applyNumberFormat="1" applyFont="1" applyFill="1" applyBorder="1" applyAlignment="1">
      <alignment horizontal="center" vertical="center"/>
    </xf>
    <xf numFmtId="4" fontId="1" fillId="3" borderId="0" xfId="0" applyNumberFormat="1" applyFont="1" applyFill="1" applyAlignment="1">
      <alignment horizontal="center" vertical="center"/>
    </xf>
    <xf numFmtId="4" fontId="1" fillId="3" borderId="2" xfId="0" applyNumberFormat="1" applyFont="1" applyFill="1" applyBorder="1" applyAlignment="1">
      <alignment horizontal="center" vertical="center"/>
    </xf>
    <xf numFmtId="4" fontId="1" fillId="3" borderId="3" xfId="0" applyNumberFormat="1" applyFont="1" applyFill="1" applyBorder="1" applyAlignment="1">
      <alignment horizontal="center" vertical="center"/>
    </xf>
    <xf numFmtId="0" fontId="19" fillId="0" borderId="5" xfId="0" applyFont="1" applyBorder="1" applyAlignment="1">
      <alignment horizontal="center" vertical="center" wrapText="1"/>
    </xf>
    <xf numFmtId="0" fontId="19" fillId="2" borderId="5" xfId="0" applyFont="1" applyFill="1" applyBorder="1" applyAlignment="1">
      <alignment horizontal="center" vertical="center" wrapText="1"/>
    </xf>
    <xf numFmtId="0" fontId="14" fillId="2" borderId="0" xfId="0" applyFont="1" applyFill="1" applyAlignment="1">
      <alignment horizontal="center" vertical="center" wrapText="1"/>
    </xf>
    <xf numFmtId="0" fontId="17" fillId="2" borderId="5" xfId="0" applyFont="1" applyFill="1" applyBorder="1" applyAlignment="1">
      <alignment horizontal="center" vertical="center" wrapText="1"/>
    </xf>
    <xf numFmtId="0" fontId="18" fillId="2" borderId="5" xfId="0"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5"/>
  <sheetViews>
    <sheetView topLeftCell="A4" zoomScale="130" zoomScaleNormal="130" workbookViewId="0">
      <selection activeCell="E9" sqref="E9"/>
    </sheetView>
  </sheetViews>
  <sheetFormatPr baseColWidth="10" defaultColWidth="9.85546875" defaultRowHeight="15" x14ac:dyDescent="0.25"/>
  <cols>
    <col min="1" max="1" width="1.42578125" style="14" customWidth="1"/>
    <col min="2" max="2" width="22" style="14" customWidth="1"/>
    <col min="3" max="3" width="29.42578125" style="14" customWidth="1"/>
    <col min="4" max="16384" width="9.85546875" style="14"/>
  </cols>
  <sheetData>
    <row r="2" spans="2:10" ht="36" customHeight="1" x14ac:dyDescent="0.25">
      <c r="B2" s="96" t="s">
        <v>139</v>
      </c>
      <c r="C2" s="96"/>
      <c r="D2" s="96"/>
      <c r="E2" s="96"/>
      <c r="F2" s="96"/>
      <c r="G2" s="96"/>
      <c r="H2" s="96"/>
      <c r="I2" s="96"/>
      <c r="J2" s="96"/>
    </row>
    <row r="4" spans="2:10" ht="66.75" customHeight="1" x14ac:dyDescent="0.25">
      <c r="B4" s="97" t="s">
        <v>140</v>
      </c>
      <c r="C4" s="97"/>
      <c r="D4" s="97"/>
      <c r="E4" s="97"/>
      <c r="F4" s="97"/>
      <c r="G4" s="97"/>
      <c r="H4" s="97"/>
      <c r="I4" s="97"/>
      <c r="J4" s="97"/>
    </row>
    <row r="5" spans="2:10" ht="43.5" customHeight="1" x14ac:dyDescent="0.25">
      <c r="B5" s="15" t="s">
        <v>141</v>
      </c>
      <c r="C5" s="98" t="s">
        <v>142</v>
      </c>
      <c r="D5" s="98"/>
      <c r="E5" s="98"/>
      <c r="F5" s="98"/>
      <c r="G5" s="98"/>
      <c r="H5" s="98"/>
      <c r="I5" s="98"/>
      <c r="J5" s="98"/>
    </row>
    <row r="6" spans="2:10" ht="15.75" customHeight="1" x14ac:dyDescent="0.25">
      <c r="B6" s="15"/>
      <c r="C6" s="16"/>
      <c r="D6" s="16"/>
      <c r="E6" s="16"/>
      <c r="F6" s="16"/>
      <c r="G6" s="16"/>
      <c r="H6" s="16"/>
      <c r="I6" s="16"/>
      <c r="J6" s="16"/>
    </row>
    <row r="7" spans="2:10" ht="51.75" customHeight="1" x14ac:dyDescent="0.25">
      <c r="B7" s="15" t="s">
        <v>110</v>
      </c>
      <c r="C7" s="99" t="s">
        <v>143</v>
      </c>
      <c r="D7" s="99"/>
      <c r="E7" s="99"/>
      <c r="F7" s="99"/>
      <c r="G7" s="99"/>
      <c r="H7" s="99"/>
      <c r="I7" s="99"/>
      <c r="J7" s="99"/>
    </row>
    <row r="8" spans="2:10" ht="15.75" customHeight="1" x14ac:dyDescent="0.25">
      <c r="B8" s="17"/>
      <c r="C8" s="18"/>
      <c r="D8" s="18"/>
      <c r="E8" s="18"/>
      <c r="F8" s="18"/>
      <c r="G8" s="18"/>
      <c r="H8" s="18"/>
      <c r="I8" s="18"/>
      <c r="J8" s="18"/>
    </row>
    <row r="9" spans="2:10" ht="27" customHeight="1" x14ac:dyDescent="0.25">
      <c r="C9" s="53" t="s">
        <v>111</v>
      </c>
      <c r="D9" s="52" t="s">
        <v>112</v>
      </c>
      <c r="E9" s="16"/>
      <c r="F9" s="16"/>
      <c r="G9" s="16"/>
      <c r="H9" s="16"/>
      <c r="I9" s="16"/>
      <c r="J9" s="16"/>
    </row>
    <row r="10" spans="2:10" ht="15.75" customHeight="1" x14ac:dyDescent="0.25">
      <c r="C10" s="53" t="s">
        <v>113</v>
      </c>
      <c r="D10" s="52" t="s">
        <v>112</v>
      </c>
      <c r="E10" s="16"/>
      <c r="F10" s="16"/>
      <c r="G10" s="16"/>
      <c r="H10" s="16"/>
      <c r="I10" s="16"/>
      <c r="J10" s="16"/>
    </row>
    <row r="11" spans="2:10" ht="33.75" customHeight="1" x14ac:dyDescent="0.25">
      <c r="C11" s="53" t="s">
        <v>136</v>
      </c>
      <c r="D11" s="52" t="s">
        <v>112</v>
      </c>
      <c r="E11" s="16"/>
      <c r="F11" s="16"/>
      <c r="G11" s="16"/>
      <c r="H11" s="16"/>
      <c r="I11" s="16"/>
      <c r="J11" s="16"/>
    </row>
    <row r="12" spans="2:10" ht="24.75" customHeight="1" x14ac:dyDescent="0.25">
      <c r="C12" s="53" t="s">
        <v>137</v>
      </c>
      <c r="D12" s="52" t="s">
        <v>112</v>
      </c>
      <c r="E12" s="16"/>
      <c r="F12" s="16"/>
      <c r="G12" s="16"/>
      <c r="H12" s="16"/>
      <c r="I12" s="16"/>
      <c r="J12" s="16"/>
    </row>
    <row r="13" spans="2:10" ht="27" customHeight="1" x14ac:dyDescent="0.25">
      <c r="C13" s="53" t="s">
        <v>135</v>
      </c>
      <c r="D13" s="52" t="s">
        <v>112</v>
      </c>
      <c r="E13" s="16"/>
      <c r="F13" s="16"/>
      <c r="G13" s="16"/>
      <c r="H13" s="16"/>
      <c r="I13" s="16"/>
      <c r="J13" s="16"/>
    </row>
    <row r="14" spans="2:10" ht="15.75" customHeight="1" x14ac:dyDescent="0.25">
      <c r="C14" s="15"/>
      <c r="D14" s="16"/>
    </row>
    <row r="15" spans="2:10" ht="75.75" customHeight="1" x14ac:dyDescent="0.25">
      <c r="B15" s="15" t="s">
        <v>114</v>
      </c>
      <c r="C15" s="95" t="s">
        <v>115</v>
      </c>
      <c r="D15" s="95"/>
      <c r="E15" s="95"/>
      <c r="F15" s="95"/>
      <c r="G15" s="95"/>
      <c r="H15" s="95"/>
      <c r="I15" s="95"/>
      <c r="J15" s="95"/>
    </row>
    <row r="17" spans="3:10" x14ac:dyDescent="0.25">
      <c r="C17" s="95"/>
      <c r="D17" s="95"/>
      <c r="E17" s="95"/>
      <c r="F17" s="95"/>
      <c r="G17" s="95"/>
      <c r="H17" s="95"/>
      <c r="I17" s="95"/>
      <c r="J17" s="95"/>
    </row>
    <row r="19" spans="3:10" x14ac:dyDescent="0.25">
      <c r="C19" s="99"/>
      <c r="D19" s="99"/>
      <c r="E19" s="99"/>
      <c r="F19" s="99"/>
      <c r="G19" s="99"/>
      <c r="H19" s="99"/>
      <c r="I19" s="99"/>
      <c r="J19" s="99"/>
    </row>
    <row r="21" spans="3:10" x14ac:dyDescent="0.25">
      <c r="C21" s="99"/>
      <c r="D21" s="99"/>
      <c r="E21" s="99"/>
      <c r="F21" s="99"/>
      <c r="G21" s="99"/>
      <c r="H21" s="99"/>
      <c r="I21" s="99"/>
      <c r="J21" s="99"/>
    </row>
    <row r="23" spans="3:10" x14ac:dyDescent="0.25">
      <c r="C23" s="99"/>
      <c r="D23" s="99"/>
      <c r="E23" s="99"/>
      <c r="F23" s="99"/>
      <c r="G23" s="99"/>
      <c r="H23" s="99"/>
      <c r="I23" s="99"/>
      <c r="J23" s="99"/>
    </row>
    <row r="25" spans="3:10" x14ac:dyDescent="0.25">
      <c r="C25" s="99"/>
      <c r="D25" s="99"/>
      <c r="E25" s="99"/>
      <c r="F25" s="99"/>
      <c r="G25" s="99"/>
      <c r="H25" s="99"/>
      <c r="I25" s="99"/>
      <c r="J25" s="99"/>
    </row>
    <row r="27" spans="3:10" x14ac:dyDescent="0.25">
      <c r="C27" s="99"/>
      <c r="D27" s="99"/>
      <c r="E27" s="99"/>
      <c r="F27" s="99"/>
      <c r="G27" s="99"/>
      <c r="H27" s="99"/>
      <c r="I27" s="99"/>
      <c r="J27" s="99"/>
    </row>
    <row r="29" spans="3:10" x14ac:dyDescent="0.25">
      <c r="C29" s="99"/>
      <c r="D29" s="99"/>
      <c r="E29" s="99"/>
      <c r="F29" s="99"/>
      <c r="G29" s="99"/>
      <c r="H29" s="99"/>
      <c r="I29" s="99"/>
      <c r="J29" s="99"/>
    </row>
    <row r="31" spans="3:10" x14ac:dyDescent="0.25">
      <c r="C31" s="99"/>
      <c r="D31" s="99"/>
      <c r="E31" s="99"/>
      <c r="F31" s="99"/>
      <c r="G31" s="99"/>
      <c r="H31" s="99"/>
      <c r="I31" s="99"/>
      <c r="J31" s="99"/>
    </row>
    <row r="33" spans="3:10" x14ac:dyDescent="0.25">
      <c r="C33" s="99"/>
      <c r="D33" s="99"/>
      <c r="E33" s="99"/>
      <c r="F33" s="99"/>
      <c r="G33" s="99"/>
      <c r="H33" s="99"/>
      <c r="I33" s="99"/>
      <c r="J33" s="99"/>
    </row>
    <row r="35" spans="3:10" x14ac:dyDescent="0.25">
      <c r="C35" s="99"/>
      <c r="D35" s="99"/>
      <c r="E35" s="99"/>
      <c r="F35" s="99"/>
      <c r="G35" s="99"/>
      <c r="H35" s="99"/>
      <c r="I35" s="99"/>
      <c r="J35" s="99"/>
    </row>
  </sheetData>
  <mergeCells count="15">
    <mergeCell ref="C29:J29"/>
    <mergeCell ref="C31:J31"/>
    <mergeCell ref="C33:J33"/>
    <mergeCell ref="C35:J35"/>
    <mergeCell ref="C17:J17"/>
    <mergeCell ref="C19:J19"/>
    <mergeCell ref="C21:J21"/>
    <mergeCell ref="C23:J23"/>
    <mergeCell ref="C25:J25"/>
    <mergeCell ref="C27:J27"/>
    <mergeCell ref="C15:J15"/>
    <mergeCell ref="B2:J2"/>
    <mergeCell ref="B4:J4"/>
    <mergeCell ref="C5:J5"/>
    <mergeCell ref="C7:J7"/>
  </mergeCells>
  <pageMargins left="0.7" right="0.7" top="0.75" bottom="0.75" header="0.3" footer="0.3"/>
  <pageSetup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1"/>
  <sheetViews>
    <sheetView tabSelected="1" topLeftCell="A114" zoomScale="140" zoomScaleNormal="140" workbookViewId="0">
      <selection activeCell="E126" sqref="E126"/>
    </sheetView>
  </sheetViews>
  <sheetFormatPr baseColWidth="10" defaultColWidth="15" defaultRowHeight="12.75" x14ac:dyDescent="0.25"/>
  <cols>
    <col min="1" max="1" width="8.5703125" style="9" customWidth="1"/>
    <col min="2" max="2" width="50.5703125" style="9" customWidth="1"/>
    <col min="3" max="3" width="14.28515625" style="9" bestFit="1" customWidth="1"/>
    <col min="4" max="4" width="2.140625" style="1" customWidth="1"/>
    <col min="5" max="246" width="15" style="1"/>
    <col min="247" max="247" width="8.5703125" style="1" customWidth="1"/>
    <col min="248" max="248" width="45.7109375" style="1" customWidth="1"/>
    <col min="249" max="249" width="13.7109375" style="1" customWidth="1"/>
    <col min="250" max="250" width="16.85546875" style="1" customWidth="1"/>
    <col min="251" max="251" width="13.7109375" style="1" customWidth="1"/>
    <col min="252" max="252" width="1.7109375" style="1" customWidth="1"/>
    <col min="253" max="253" width="11.42578125" style="1" customWidth="1"/>
    <col min="254" max="502" width="15" style="1"/>
    <col min="503" max="503" width="8.5703125" style="1" customWidth="1"/>
    <col min="504" max="504" width="45.7109375" style="1" customWidth="1"/>
    <col min="505" max="505" width="13.7109375" style="1" customWidth="1"/>
    <col min="506" max="506" width="16.85546875" style="1" customWidth="1"/>
    <col min="507" max="507" width="13.7109375" style="1" customWidth="1"/>
    <col min="508" max="508" width="1.7109375" style="1" customWidth="1"/>
    <col min="509" max="509" width="11.42578125" style="1" customWidth="1"/>
    <col min="510" max="758" width="15" style="1"/>
    <col min="759" max="759" width="8.5703125" style="1" customWidth="1"/>
    <col min="760" max="760" width="45.7109375" style="1" customWidth="1"/>
    <col min="761" max="761" width="13.7109375" style="1" customWidth="1"/>
    <col min="762" max="762" width="16.85546875" style="1" customWidth="1"/>
    <col min="763" max="763" width="13.7109375" style="1" customWidth="1"/>
    <col min="764" max="764" width="1.7109375" style="1" customWidth="1"/>
    <col min="765" max="765" width="11.42578125" style="1" customWidth="1"/>
    <col min="766" max="1014" width="15" style="1"/>
    <col min="1015" max="1015" width="8.5703125" style="1" customWidth="1"/>
    <col min="1016" max="1016" width="45.7109375" style="1" customWidth="1"/>
    <col min="1017" max="1017" width="13.7109375" style="1" customWidth="1"/>
    <col min="1018" max="1018" width="16.85546875" style="1" customWidth="1"/>
    <col min="1019" max="1019" width="13.7109375" style="1" customWidth="1"/>
    <col min="1020" max="1020" width="1.7109375" style="1" customWidth="1"/>
    <col min="1021" max="1021" width="11.42578125" style="1" customWidth="1"/>
    <col min="1022" max="1270" width="15" style="1"/>
    <col min="1271" max="1271" width="8.5703125" style="1" customWidth="1"/>
    <col min="1272" max="1272" width="45.7109375" style="1" customWidth="1"/>
    <col min="1273" max="1273" width="13.7109375" style="1" customWidth="1"/>
    <col min="1274" max="1274" width="16.85546875" style="1" customWidth="1"/>
    <col min="1275" max="1275" width="13.7109375" style="1" customWidth="1"/>
    <col min="1276" max="1276" width="1.7109375" style="1" customWidth="1"/>
    <col min="1277" max="1277" width="11.42578125" style="1" customWidth="1"/>
    <col min="1278" max="1526" width="15" style="1"/>
    <col min="1527" max="1527" width="8.5703125" style="1" customWidth="1"/>
    <col min="1528" max="1528" width="45.7109375" style="1" customWidth="1"/>
    <col min="1529" max="1529" width="13.7109375" style="1" customWidth="1"/>
    <col min="1530" max="1530" width="16.85546875" style="1" customWidth="1"/>
    <col min="1531" max="1531" width="13.7109375" style="1" customWidth="1"/>
    <col min="1532" max="1532" width="1.7109375" style="1" customWidth="1"/>
    <col min="1533" max="1533" width="11.42578125" style="1" customWidth="1"/>
    <col min="1534" max="1782" width="15" style="1"/>
    <col min="1783" max="1783" width="8.5703125" style="1" customWidth="1"/>
    <col min="1784" max="1784" width="45.7109375" style="1" customWidth="1"/>
    <col min="1785" max="1785" width="13.7109375" style="1" customWidth="1"/>
    <col min="1786" max="1786" width="16.85546875" style="1" customWidth="1"/>
    <col min="1787" max="1787" width="13.7109375" style="1" customWidth="1"/>
    <col min="1788" max="1788" width="1.7109375" style="1" customWidth="1"/>
    <col min="1789" max="1789" width="11.42578125" style="1" customWidth="1"/>
    <col min="1790" max="2038" width="15" style="1"/>
    <col min="2039" max="2039" width="8.5703125" style="1" customWidth="1"/>
    <col min="2040" max="2040" width="45.7109375" style="1" customWidth="1"/>
    <col min="2041" max="2041" width="13.7109375" style="1" customWidth="1"/>
    <col min="2042" max="2042" width="16.85546875" style="1" customWidth="1"/>
    <col min="2043" max="2043" width="13.7109375" style="1" customWidth="1"/>
    <col min="2044" max="2044" width="1.7109375" style="1" customWidth="1"/>
    <col min="2045" max="2045" width="11.42578125" style="1" customWidth="1"/>
    <col min="2046" max="2294" width="15" style="1"/>
    <col min="2295" max="2295" width="8.5703125" style="1" customWidth="1"/>
    <col min="2296" max="2296" width="45.7109375" style="1" customWidth="1"/>
    <col min="2297" max="2297" width="13.7109375" style="1" customWidth="1"/>
    <col min="2298" max="2298" width="16.85546875" style="1" customWidth="1"/>
    <col min="2299" max="2299" width="13.7109375" style="1" customWidth="1"/>
    <col min="2300" max="2300" width="1.7109375" style="1" customWidth="1"/>
    <col min="2301" max="2301" width="11.42578125" style="1" customWidth="1"/>
    <col min="2302" max="2550" width="15" style="1"/>
    <col min="2551" max="2551" width="8.5703125" style="1" customWidth="1"/>
    <col min="2552" max="2552" width="45.7109375" style="1" customWidth="1"/>
    <col min="2553" max="2553" width="13.7109375" style="1" customWidth="1"/>
    <col min="2554" max="2554" width="16.85546875" style="1" customWidth="1"/>
    <col min="2555" max="2555" width="13.7109375" style="1" customWidth="1"/>
    <col min="2556" max="2556" width="1.7109375" style="1" customWidth="1"/>
    <col min="2557" max="2557" width="11.42578125" style="1" customWidth="1"/>
    <col min="2558" max="2806" width="15" style="1"/>
    <col min="2807" max="2807" width="8.5703125" style="1" customWidth="1"/>
    <col min="2808" max="2808" width="45.7109375" style="1" customWidth="1"/>
    <col min="2809" max="2809" width="13.7109375" style="1" customWidth="1"/>
    <col min="2810" max="2810" width="16.85546875" style="1" customWidth="1"/>
    <col min="2811" max="2811" width="13.7109375" style="1" customWidth="1"/>
    <col min="2812" max="2812" width="1.7109375" style="1" customWidth="1"/>
    <col min="2813" max="2813" width="11.42578125" style="1" customWidth="1"/>
    <col min="2814" max="3062" width="15" style="1"/>
    <col min="3063" max="3063" width="8.5703125" style="1" customWidth="1"/>
    <col min="3064" max="3064" width="45.7109375" style="1" customWidth="1"/>
    <col min="3065" max="3065" width="13.7109375" style="1" customWidth="1"/>
    <col min="3066" max="3066" width="16.85546875" style="1" customWidth="1"/>
    <col min="3067" max="3067" width="13.7109375" style="1" customWidth="1"/>
    <col min="3068" max="3068" width="1.7109375" style="1" customWidth="1"/>
    <col min="3069" max="3069" width="11.42578125" style="1" customWidth="1"/>
    <col min="3070" max="3318" width="15" style="1"/>
    <col min="3319" max="3319" width="8.5703125" style="1" customWidth="1"/>
    <col min="3320" max="3320" width="45.7109375" style="1" customWidth="1"/>
    <col min="3321" max="3321" width="13.7109375" style="1" customWidth="1"/>
    <col min="3322" max="3322" width="16.85546875" style="1" customWidth="1"/>
    <col min="3323" max="3323" width="13.7109375" style="1" customWidth="1"/>
    <col min="3324" max="3324" width="1.7109375" style="1" customWidth="1"/>
    <col min="3325" max="3325" width="11.42578125" style="1" customWidth="1"/>
    <col min="3326" max="3574" width="15" style="1"/>
    <col min="3575" max="3575" width="8.5703125" style="1" customWidth="1"/>
    <col min="3576" max="3576" width="45.7109375" style="1" customWidth="1"/>
    <col min="3577" max="3577" width="13.7109375" style="1" customWidth="1"/>
    <col min="3578" max="3578" width="16.85546875" style="1" customWidth="1"/>
    <col min="3579" max="3579" width="13.7109375" style="1" customWidth="1"/>
    <col min="3580" max="3580" width="1.7109375" style="1" customWidth="1"/>
    <col min="3581" max="3581" width="11.42578125" style="1" customWidth="1"/>
    <col min="3582" max="3830" width="15" style="1"/>
    <col min="3831" max="3831" width="8.5703125" style="1" customWidth="1"/>
    <col min="3832" max="3832" width="45.7109375" style="1" customWidth="1"/>
    <col min="3833" max="3833" width="13.7109375" style="1" customWidth="1"/>
    <col min="3834" max="3834" width="16.85546875" style="1" customWidth="1"/>
    <col min="3835" max="3835" width="13.7109375" style="1" customWidth="1"/>
    <col min="3836" max="3836" width="1.7109375" style="1" customWidth="1"/>
    <col min="3837" max="3837" width="11.42578125" style="1" customWidth="1"/>
    <col min="3838" max="4086" width="15" style="1"/>
    <col min="4087" max="4087" width="8.5703125" style="1" customWidth="1"/>
    <col min="4088" max="4088" width="45.7109375" style="1" customWidth="1"/>
    <col min="4089" max="4089" width="13.7109375" style="1" customWidth="1"/>
    <col min="4090" max="4090" width="16.85546875" style="1" customWidth="1"/>
    <col min="4091" max="4091" width="13.7109375" style="1" customWidth="1"/>
    <col min="4092" max="4092" width="1.7109375" style="1" customWidth="1"/>
    <col min="4093" max="4093" width="11.42578125" style="1" customWidth="1"/>
    <col min="4094" max="4342" width="15" style="1"/>
    <col min="4343" max="4343" width="8.5703125" style="1" customWidth="1"/>
    <col min="4344" max="4344" width="45.7109375" style="1" customWidth="1"/>
    <col min="4345" max="4345" width="13.7109375" style="1" customWidth="1"/>
    <col min="4346" max="4346" width="16.85546875" style="1" customWidth="1"/>
    <col min="4347" max="4347" width="13.7109375" style="1" customWidth="1"/>
    <col min="4348" max="4348" width="1.7109375" style="1" customWidth="1"/>
    <col min="4349" max="4349" width="11.42578125" style="1" customWidth="1"/>
    <col min="4350" max="4598" width="15" style="1"/>
    <col min="4599" max="4599" width="8.5703125" style="1" customWidth="1"/>
    <col min="4600" max="4600" width="45.7109375" style="1" customWidth="1"/>
    <col min="4601" max="4601" width="13.7109375" style="1" customWidth="1"/>
    <col min="4602" max="4602" width="16.85546875" style="1" customWidth="1"/>
    <col min="4603" max="4603" width="13.7109375" style="1" customWidth="1"/>
    <col min="4604" max="4604" width="1.7109375" style="1" customWidth="1"/>
    <col min="4605" max="4605" width="11.42578125" style="1" customWidth="1"/>
    <col min="4606" max="4854" width="15" style="1"/>
    <col min="4855" max="4855" width="8.5703125" style="1" customWidth="1"/>
    <col min="4856" max="4856" width="45.7109375" style="1" customWidth="1"/>
    <col min="4857" max="4857" width="13.7109375" style="1" customWidth="1"/>
    <col min="4858" max="4858" width="16.85546875" style="1" customWidth="1"/>
    <col min="4859" max="4859" width="13.7109375" style="1" customWidth="1"/>
    <col min="4860" max="4860" width="1.7109375" style="1" customWidth="1"/>
    <col min="4861" max="4861" width="11.42578125" style="1" customWidth="1"/>
    <col min="4862" max="5110" width="15" style="1"/>
    <col min="5111" max="5111" width="8.5703125" style="1" customWidth="1"/>
    <col min="5112" max="5112" width="45.7109375" style="1" customWidth="1"/>
    <col min="5113" max="5113" width="13.7109375" style="1" customWidth="1"/>
    <col min="5114" max="5114" width="16.85546875" style="1" customWidth="1"/>
    <col min="5115" max="5115" width="13.7109375" style="1" customWidth="1"/>
    <col min="5116" max="5116" width="1.7109375" style="1" customWidth="1"/>
    <col min="5117" max="5117" width="11.42578125" style="1" customWidth="1"/>
    <col min="5118" max="5366" width="15" style="1"/>
    <col min="5367" max="5367" width="8.5703125" style="1" customWidth="1"/>
    <col min="5368" max="5368" width="45.7109375" style="1" customWidth="1"/>
    <col min="5369" max="5369" width="13.7109375" style="1" customWidth="1"/>
    <col min="5370" max="5370" width="16.85546875" style="1" customWidth="1"/>
    <col min="5371" max="5371" width="13.7109375" style="1" customWidth="1"/>
    <col min="5372" max="5372" width="1.7109375" style="1" customWidth="1"/>
    <col min="5373" max="5373" width="11.42578125" style="1" customWidth="1"/>
    <col min="5374" max="5622" width="15" style="1"/>
    <col min="5623" max="5623" width="8.5703125" style="1" customWidth="1"/>
    <col min="5624" max="5624" width="45.7109375" style="1" customWidth="1"/>
    <col min="5625" max="5625" width="13.7109375" style="1" customWidth="1"/>
    <col min="5626" max="5626" width="16.85546875" style="1" customWidth="1"/>
    <col min="5627" max="5627" width="13.7109375" style="1" customWidth="1"/>
    <col min="5628" max="5628" width="1.7109375" style="1" customWidth="1"/>
    <col min="5629" max="5629" width="11.42578125" style="1" customWidth="1"/>
    <col min="5630" max="5878" width="15" style="1"/>
    <col min="5879" max="5879" width="8.5703125" style="1" customWidth="1"/>
    <col min="5880" max="5880" width="45.7109375" style="1" customWidth="1"/>
    <col min="5881" max="5881" width="13.7109375" style="1" customWidth="1"/>
    <col min="5882" max="5882" width="16.85546875" style="1" customWidth="1"/>
    <col min="5883" max="5883" width="13.7109375" style="1" customWidth="1"/>
    <col min="5884" max="5884" width="1.7109375" style="1" customWidth="1"/>
    <col min="5885" max="5885" width="11.42578125" style="1" customWidth="1"/>
    <col min="5886" max="6134" width="15" style="1"/>
    <col min="6135" max="6135" width="8.5703125" style="1" customWidth="1"/>
    <col min="6136" max="6136" width="45.7109375" style="1" customWidth="1"/>
    <col min="6137" max="6137" width="13.7109375" style="1" customWidth="1"/>
    <col min="6138" max="6138" width="16.85546875" style="1" customWidth="1"/>
    <col min="6139" max="6139" width="13.7109375" style="1" customWidth="1"/>
    <col min="6140" max="6140" width="1.7109375" style="1" customWidth="1"/>
    <col min="6141" max="6141" width="11.42578125" style="1" customWidth="1"/>
    <col min="6142" max="6390" width="15" style="1"/>
    <col min="6391" max="6391" width="8.5703125" style="1" customWidth="1"/>
    <col min="6392" max="6392" width="45.7109375" style="1" customWidth="1"/>
    <col min="6393" max="6393" width="13.7109375" style="1" customWidth="1"/>
    <col min="6394" max="6394" width="16.85546875" style="1" customWidth="1"/>
    <col min="6395" max="6395" width="13.7109375" style="1" customWidth="1"/>
    <col min="6396" max="6396" width="1.7109375" style="1" customWidth="1"/>
    <col min="6397" max="6397" width="11.42578125" style="1" customWidth="1"/>
    <col min="6398" max="6646" width="15" style="1"/>
    <col min="6647" max="6647" width="8.5703125" style="1" customWidth="1"/>
    <col min="6648" max="6648" width="45.7109375" style="1" customWidth="1"/>
    <col min="6649" max="6649" width="13.7109375" style="1" customWidth="1"/>
    <col min="6650" max="6650" width="16.85546875" style="1" customWidth="1"/>
    <col min="6651" max="6651" width="13.7109375" style="1" customWidth="1"/>
    <col min="6652" max="6652" width="1.7109375" style="1" customWidth="1"/>
    <col min="6653" max="6653" width="11.42578125" style="1" customWidth="1"/>
    <col min="6654" max="6902" width="15" style="1"/>
    <col min="6903" max="6903" width="8.5703125" style="1" customWidth="1"/>
    <col min="6904" max="6904" width="45.7109375" style="1" customWidth="1"/>
    <col min="6905" max="6905" width="13.7109375" style="1" customWidth="1"/>
    <col min="6906" max="6906" width="16.85546875" style="1" customWidth="1"/>
    <col min="6907" max="6907" width="13.7109375" style="1" customWidth="1"/>
    <col min="6908" max="6908" width="1.7109375" style="1" customWidth="1"/>
    <col min="6909" max="6909" width="11.42578125" style="1" customWidth="1"/>
    <col min="6910" max="7158" width="15" style="1"/>
    <col min="7159" max="7159" width="8.5703125" style="1" customWidth="1"/>
    <col min="7160" max="7160" width="45.7109375" style="1" customWidth="1"/>
    <col min="7161" max="7161" width="13.7109375" style="1" customWidth="1"/>
    <col min="7162" max="7162" width="16.85546875" style="1" customWidth="1"/>
    <col min="7163" max="7163" width="13.7109375" style="1" customWidth="1"/>
    <col min="7164" max="7164" width="1.7109375" style="1" customWidth="1"/>
    <col min="7165" max="7165" width="11.42578125" style="1" customWidth="1"/>
    <col min="7166" max="7414" width="15" style="1"/>
    <col min="7415" max="7415" width="8.5703125" style="1" customWidth="1"/>
    <col min="7416" max="7416" width="45.7109375" style="1" customWidth="1"/>
    <col min="7417" max="7417" width="13.7109375" style="1" customWidth="1"/>
    <col min="7418" max="7418" width="16.85546875" style="1" customWidth="1"/>
    <col min="7419" max="7419" width="13.7109375" style="1" customWidth="1"/>
    <col min="7420" max="7420" width="1.7109375" style="1" customWidth="1"/>
    <col min="7421" max="7421" width="11.42578125" style="1" customWidth="1"/>
    <col min="7422" max="7670" width="15" style="1"/>
    <col min="7671" max="7671" width="8.5703125" style="1" customWidth="1"/>
    <col min="7672" max="7672" width="45.7109375" style="1" customWidth="1"/>
    <col min="7673" max="7673" width="13.7109375" style="1" customWidth="1"/>
    <col min="7674" max="7674" width="16.85546875" style="1" customWidth="1"/>
    <col min="7675" max="7675" width="13.7109375" style="1" customWidth="1"/>
    <col min="7676" max="7676" width="1.7109375" style="1" customWidth="1"/>
    <col min="7677" max="7677" width="11.42578125" style="1" customWidth="1"/>
    <col min="7678" max="7926" width="15" style="1"/>
    <col min="7927" max="7927" width="8.5703125" style="1" customWidth="1"/>
    <col min="7928" max="7928" width="45.7109375" style="1" customWidth="1"/>
    <col min="7929" max="7929" width="13.7109375" style="1" customWidth="1"/>
    <col min="7930" max="7930" width="16.85546875" style="1" customWidth="1"/>
    <col min="7931" max="7931" width="13.7109375" style="1" customWidth="1"/>
    <col min="7932" max="7932" width="1.7109375" style="1" customWidth="1"/>
    <col min="7933" max="7933" width="11.42578125" style="1" customWidth="1"/>
    <col min="7934" max="8182" width="15" style="1"/>
    <col min="8183" max="8183" width="8.5703125" style="1" customWidth="1"/>
    <col min="8184" max="8184" width="45.7109375" style="1" customWidth="1"/>
    <col min="8185" max="8185" width="13.7109375" style="1" customWidth="1"/>
    <col min="8186" max="8186" width="16.85546875" style="1" customWidth="1"/>
    <col min="8187" max="8187" width="13.7109375" style="1" customWidth="1"/>
    <col min="8188" max="8188" width="1.7109375" style="1" customWidth="1"/>
    <col min="8189" max="8189" width="11.42578125" style="1" customWidth="1"/>
    <col min="8190" max="8438" width="15" style="1"/>
    <col min="8439" max="8439" width="8.5703125" style="1" customWidth="1"/>
    <col min="8440" max="8440" width="45.7109375" style="1" customWidth="1"/>
    <col min="8441" max="8441" width="13.7109375" style="1" customWidth="1"/>
    <col min="8442" max="8442" width="16.85546875" style="1" customWidth="1"/>
    <col min="8443" max="8443" width="13.7109375" style="1" customWidth="1"/>
    <col min="8444" max="8444" width="1.7109375" style="1" customWidth="1"/>
    <col min="8445" max="8445" width="11.42578125" style="1" customWidth="1"/>
    <col min="8446" max="8694" width="15" style="1"/>
    <col min="8695" max="8695" width="8.5703125" style="1" customWidth="1"/>
    <col min="8696" max="8696" width="45.7109375" style="1" customWidth="1"/>
    <col min="8697" max="8697" width="13.7109375" style="1" customWidth="1"/>
    <col min="8698" max="8698" width="16.85546875" style="1" customWidth="1"/>
    <col min="8699" max="8699" width="13.7109375" style="1" customWidth="1"/>
    <col min="8700" max="8700" width="1.7109375" style="1" customWidth="1"/>
    <col min="8701" max="8701" width="11.42578125" style="1" customWidth="1"/>
    <col min="8702" max="8950" width="15" style="1"/>
    <col min="8951" max="8951" width="8.5703125" style="1" customWidth="1"/>
    <col min="8952" max="8952" width="45.7109375" style="1" customWidth="1"/>
    <col min="8953" max="8953" width="13.7109375" style="1" customWidth="1"/>
    <col min="8954" max="8954" width="16.85546875" style="1" customWidth="1"/>
    <col min="8955" max="8955" width="13.7109375" style="1" customWidth="1"/>
    <col min="8956" max="8956" width="1.7109375" style="1" customWidth="1"/>
    <col min="8957" max="8957" width="11.42578125" style="1" customWidth="1"/>
    <col min="8958" max="9206" width="15" style="1"/>
    <col min="9207" max="9207" width="8.5703125" style="1" customWidth="1"/>
    <col min="9208" max="9208" width="45.7109375" style="1" customWidth="1"/>
    <col min="9209" max="9209" width="13.7109375" style="1" customWidth="1"/>
    <col min="9210" max="9210" width="16.85546875" style="1" customWidth="1"/>
    <col min="9211" max="9211" width="13.7109375" style="1" customWidth="1"/>
    <col min="9212" max="9212" width="1.7109375" style="1" customWidth="1"/>
    <col min="9213" max="9213" width="11.42578125" style="1" customWidth="1"/>
    <col min="9214" max="9462" width="15" style="1"/>
    <col min="9463" max="9463" width="8.5703125" style="1" customWidth="1"/>
    <col min="9464" max="9464" width="45.7109375" style="1" customWidth="1"/>
    <col min="9465" max="9465" width="13.7109375" style="1" customWidth="1"/>
    <col min="9466" max="9466" width="16.85546875" style="1" customWidth="1"/>
    <col min="9467" max="9467" width="13.7109375" style="1" customWidth="1"/>
    <col min="9468" max="9468" width="1.7109375" style="1" customWidth="1"/>
    <col min="9469" max="9469" width="11.42578125" style="1" customWidth="1"/>
    <col min="9470" max="9718" width="15" style="1"/>
    <col min="9719" max="9719" width="8.5703125" style="1" customWidth="1"/>
    <col min="9720" max="9720" width="45.7109375" style="1" customWidth="1"/>
    <col min="9721" max="9721" width="13.7109375" style="1" customWidth="1"/>
    <col min="9722" max="9722" width="16.85546875" style="1" customWidth="1"/>
    <col min="9723" max="9723" width="13.7109375" style="1" customWidth="1"/>
    <col min="9724" max="9724" width="1.7109375" style="1" customWidth="1"/>
    <col min="9725" max="9725" width="11.42578125" style="1" customWidth="1"/>
    <col min="9726" max="9974" width="15" style="1"/>
    <col min="9975" max="9975" width="8.5703125" style="1" customWidth="1"/>
    <col min="9976" max="9976" width="45.7109375" style="1" customWidth="1"/>
    <col min="9977" max="9977" width="13.7109375" style="1" customWidth="1"/>
    <col min="9978" max="9978" width="16.85546875" style="1" customWidth="1"/>
    <col min="9979" max="9979" width="13.7109375" style="1" customWidth="1"/>
    <col min="9980" max="9980" width="1.7109375" style="1" customWidth="1"/>
    <col min="9981" max="9981" width="11.42578125" style="1" customWidth="1"/>
    <col min="9982" max="10230" width="15" style="1"/>
    <col min="10231" max="10231" width="8.5703125" style="1" customWidth="1"/>
    <col min="10232" max="10232" width="45.7109375" style="1" customWidth="1"/>
    <col min="10233" max="10233" width="13.7109375" style="1" customWidth="1"/>
    <col min="10234" max="10234" width="16.85546875" style="1" customWidth="1"/>
    <col min="10235" max="10235" width="13.7109375" style="1" customWidth="1"/>
    <col min="10236" max="10236" width="1.7109375" style="1" customWidth="1"/>
    <col min="10237" max="10237" width="11.42578125" style="1" customWidth="1"/>
    <col min="10238" max="10486" width="15" style="1"/>
    <col min="10487" max="10487" width="8.5703125" style="1" customWidth="1"/>
    <col min="10488" max="10488" width="45.7109375" style="1" customWidth="1"/>
    <col min="10489" max="10489" width="13.7109375" style="1" customWidth="1"/>
    <col min="10490" max="10490" width="16.85546875" style="1" customWidth="1"/>
    <col min="10491" max="10491" width="13.7109375" style="1" customWidth="1"/>
    <col min="10492" max="10492" width="1.7109375" style="1" customWidth="1"/>
    <col min="10493" max="10493" width="11.42578125" style="1" customWidth="1"/>
    <col min="10494" max="10742" width="15" style="1"/>
    <col min="10743" max="10743" width="8.5703125" style="1" customWidth="1"/>
    <col min="10744" max="10744" width="45.7109375" style="1" customWidth="1"/>
    <col min="10745" max="10745" width="13.7109375" style="1" customWidth="1"/>
    <col min="10746" max="10746" width="16.85546875" style="1" customWidth="1"/>
    <col min="10747" max="10747" width="13.7109375" style="1" customWidth="1"/>
    <col min="10748" max="10748" width="1.7109375" style="1" customWidth="1"/>
    <col min="10749" max="10749" width="11.42578125" style="1" customWidth="1"/>
    <col min="10750" max="10998" width="15" style="1"/>
    <col min="10999" max="10999" width="8.5703125" style="1" customWidth="1"/>
    <col min="11000" max="11000" width="45.7109375" style="1" customWidth="1"/>
    <col min="11001" max="11001" width="13.7109375" style="1" customWidth="1"/>
    <col min="11002" max="11002" width="16.85546875" style="1" customWidth="1"/>
    <col min="11003" max="11003" width="13.7109375" style="1" customWidth="1"/>
    <col min="11004" max="11004" width="1.7109375" style="1" customWidth="1"/>
    <col min="11005" max="11005" width="11.42578125" style="1" customWidth="1"/>
    <col min="11006" max="11254" width="15" style="1"/>
    <col min="11255" max="11255" width="8.5703125" style="1" customWidth="1"/>
    <col min="11256" max="11256" width="45.7109375" style="1" customWidth="1"/>
    <col min="11257" max="11257" width="13.7109375" style="1" customWidth="1"/>
    <col min="11258" max="11258" width="16.85546875" style="1" customWidth="1"/>
    <col min="11259" max="11259" width="13.7109375" style="1" customWidth="1"/>
    <col min="11260" max="11260" width="1.7109375" style="1" customWidth="1"/>
    <col min="11261" max="11261" width="11.42578125" style="1" customWidth="1"/>
    <col min="11262" max="11510" width="15" style="1"/>
    <col min="11511" max="11511" width="8.5703125" style="1" customWidth="1"/>
    <col min="11512" max="11512" width="45.7109375" style="1" customWidth="1"/>
    <col min="11513" max="11513" width="13.7109375" style="1" customWidth="1"/>
    <col min="11514" max="11514" width="16.85546875" style="1" customWidth="1"/>
    <col min="11515" max="11515" width="13.7109375" style="1" customWidth="1"/>
    <col min="11516" max="11516" width="1.7109375" style="1" customWidth="1"/>
    <col min="11517" max="11517" width="11.42578125" style="1" customWidth="1"/>
    <col min="11518" max="11766" width="15" style="1"/>
    <col min="11767" max="11767" width="8.5703125" style="1" customWidth="1"/>
    <col min="11768" max="11768" width="45.7109375" style="1" customWidth="1"/>
    <col min="11769" max="11769" width="13.7109375" style="1" customWidth="1"/>
    <col min="11770" max="11770" width="16.85546875" style="1" customWidth="1"/>
    <col min="11771" max="11771" width="13.7109375" style="1" customWidth="1"/>
    <col min="11772" max="11772" width="1.7109375" style="1" customWidth="1"/>
    <col min="11773" max="11773" width="11.42578125" style="1" customWidth="1"/>
    <col min="11774" max="12022" width="15" style="1"/>
    <col min="12023" max="12023" width="8.5703125" style="1" customWidth="1"/>
    <col min="12024" max="12024" width="45.7109375" style="1" customWidth="1"/>
    <col min="12025" max="12025" width="13.7109375" style="1" customWidth="1"/>
    <col min="12026" max="12026" width="16.85546875" style="1" customWidth="1"/>
    <col min="12027" max="12027" width="13.7109375" style="1" customWidth="1"/>
    <col min="12028" max="12028" width="1.7109375" style="1" customWidth="1"/>
    <col min="12029" max="12029" width="11.42578125" style="1" customWidth="1"/>
    <col min="12030" max="12278" width="15" style="1"/>
    <col min="12279" max="12279" width="8.5703125" style="1" customWidth="1"/>
    <col min="12280" max="12280" width="45.7109375" style="1" customWidth="1"/>
    <col min="12281" max="12281" width="13.7109375" style="1" customWidth="1"/>
    <col min="12282" max="12282" width="16.85546875" style="1" customWidth="1"/>
    <col min="12283" max="12283" width="13.7109375" style="1" customWidth="1"/>
    <col min="12284" max="12284" width="1.7109375" style="1" customWidth="1"/>
    <col min="12285" max="12285" width="11.42578125" style="1" customWidth="1"/>
    <col min="12286" max="12534" width="15" style="1"/>
    <col min="12535" max="12535" width="8.5703125" style="1" customWidth="1"/>
    <col min="12536" max="12536" width="45.7109375" style="1" customWidth="1"/>
    <col min="12537" max="12537" width="13.7109375" style="1" customWidth="1"/>
    <col min="12538" max="12538" width="16.85546875" style="1" customWidth="1"/>
    <col min="12539" max="12539" width="13.7109375" style="1" customWidth="1"/>
    <col min="12540" max="12540" width="1.7109375" style="1" customWidth="1"/>
    <col min="12541" max="12541" width="11.42578125" style="1" customWidth="1"/>
    <col min="12542" max="12790" width="15" style="1"/>
    <col min="12791" max="12791" width="8.5703125" style="1" customWidth="1"/>
    <col min="12792" max="12792" width="45.7109375" style="1" customWidth="1"/>
    <col min="12793" max="12793" width="13.7109375" style="1" customWidth="1"/>
    <col min="12794" max="12794" width="16.85546875" style="1" customWidth="1"/>
    <col min="12795" max="12795" width="13.7109375" style="1" customWidth="1"/>
    <col min="12796" max="12796" width="1.7109375" style="1" customWidth="1"/>
    <col min="12797" max="12797" width="11.42578125" style="1" customWidth="1"/>
    <col min="12798" max="13046" width="15" style="1"/>
    <col min="13047" max="13047" width="8.5703125" style="1" customWidth="1"/>
    <col min="13048" max="13048" width="45.7109375" style="1" customWidth="1"/>
    <col min="13049" max="13049" width="13.7109375" style="1" customWidth="1"/>
    <col min="13050" max="13050" width="16.85546875" style="1" customWidth="1"/>
    <col min="13051" max="13051" width="13.7109375" style="1" customWidth="1"/>
    <col min="13052" max="13052" width="1.7109375" style="1" customWidth="1"/>
    <col min="13053" max="13053" width="11.42578125" style="1" customWidth="1"/>
    <col min="13054" max="13302" width="15" style="1"/>
    <col min="13303" max="13303" width="8.5703125" style="1" customWidth="1"/>
    <col min="13304" max="13304" width="45.7109375" style="1" customWidth="1"/>
    <col min="13305" max="13305" width="13.7109375" style="1" customWidth="1"/>
    <col min="13306" max="13306" width="16.85546875" style="1" customWidth="1"/>
    <col min="13307" max="13307" width="13.7109375" style="1" customWidth="1"/>
    <col min="13308" max="13308" width="1.7109375" style="1" customWidth="1"/>
    <col min="13309" max="13309" width="11.42578125" style="1" customWidth="1"/>
    <col min="13310" max="13558" width="15" style="1"/>
    <col min="13559" max="13559" width="8.5703125" style="1" customWidth="1"/>
    <col min="13560" max="13560" width="45.7109375" style="1" customWidth="1"/>
    <col min="13561" max="13561" width="13.7109375" style="1" customWidth="1"/>
    <col min="13562" max="13562" width="16.85546875" style="1" customWidth="1"/>
    <col min="13563" max="13563" width="13.7109375" style="1" customWidth="1"/>
    <col min="13564" max="13564" width="1.7109375" style="1" customWidth="1"/>
    <col min="13565" max="13565" width="11.42578125" style="1" customWidth="1"/>
    <col min="13566" max="13814" width="15" style="1"/>
    <col min="13815" max="13815" width="8.5703125" style="1" customWidth="1"/>
    <col min="13816" max="13816" width="45.7109375" style="1" customWidth="1"/>
    <col min="13817" max="13817" width="13.7109375" style="1" customWidth="1"/>
    <col min="13818" max="13818" width="16.85546875" style="1" customWidth="1"/>
    <col min="13819" max="13819" width="13.7109375" style="1" customWidth="1"/>
    <col min="13820" max="13820" width="1.7109375" style="1" customWidth="1"/>
    <col min="13821" max="13821" width="11.42578125" style="1" customWidth="1"/>
    <col min="13822" max="14070" width="15" style="1"/>
    <col min="14071" max="14071" width="8.5703125" style="1" customWidth="1"/>
    <col min="14072" max="14072" width="45.7109375" style="1" customWidth="1"/>
    <col min="14073" max="14073" width="13.7109375" style="1" customWidth="1"/>
    <col min="14074" max="14074" width="16.85546875" style="1" customWidth="1"/>
    <col min="14075" max="14075" width="13.7109375" style="1" customWidth="1"/>
    <col min="14076" max="14076" width="1.7109375" style="1" customWidth="1"/>
    <col min="14077" max="14077" width="11.42578125" style="1" customWidth="1"/>
    <col min="14078" max="14326" width="15" style="1"/>
    <col min="14327" max="14327" width="8.5703125" style="1" customWidth="1"/>
    <col min="14328" max="14328" width="45.7109375" style="1" customWidth="1"/>
    <col min="14329" max="14329" width="13.7109375" style="1" customWidth="1"/>
    <col min="14330" max="14330" width="16.85546875" style="1" customWidth="1"/>
    <col min="14331" max="14331" width="13.7109375" style="1" customWidth="1"/>
    <col min="14332" max="14332" width="1.7109375" style="1" customWidth="1"/>
    <col min="14333" max="14333" width="11.42578125" style="1" customWidth="1"/>
    <col min="14334" max="14582" width="15" style="1"/>
    <col min="14583" max="14583" width="8.5703125" style="1" customWidth="1"/>
    <col min="14584" max="14584" width="45.7109375" style="1" customWidth="1"/>
    <col min="14585" max="14585" width="13.7109375" style="1" customWidth="1"/>
    <col min="14586" max="14586" width="16.85546875" style="1" customWidth="1"/>
    <col min="14587" max="14587" width="13.7109375" style="1" customWidth="1"/>
    <col min="14588" max="14588" width="1.7109375" style="1" customWidth="1"/>
    <col min="14589" max="14589" width="11.42578125" style="1" customWidth="1"/>
    <col min="14590" max="14838" width="15" style="1"/>
    <col min="14839" max="14839" width="8.5703125" style="1" customWidth="1"/>
    <col min="14840" max="14840" width="45.7109375" style="1" customWidth="1"/>
    <col min="14841" max="14841" width="13.7109375" style="1" customWidth="1"/>
    <col min="14842" max="14842" width="16.85546875" style="1" customWidth="1"/>
    <col min="14843" max="14843" width="13.7109375" style="1" customWidth="1"/>
    <col min="14844" max="14844" width="1.7109375" style="1" customWidth="1"/>
    <col min="14845" max="14845" width="11.42578125" style="1" customWidth="1"/>
    <col min="14846" max="15094" width="15" style="1"/>
    <col min="15095" max="15095" width="8.5703125" style="1" customWidth="1"/>
    <col min="15096" max="15096" width="45.7109375" style="1" customWidth="1"/>
    <col min="15097" max="15097" width="13.7109375" style="1" customWidth="1"/>
    <col min="15098" max="15098" width="16.85546875" style="1" customWidth="1"/>
    <col min="15099" max="15099" width="13.7109375" style="1" customWidth="1"/>
    <col min="15100" max="15100" width="1.7109375" style="1" customWidth="1"/>
    <col min="15101" max="15101" width="11.42578125" style="1" customWidth="1"/>
    <col min="15102" max="15350" width="15" style="1"/>
    <col min="15351" max="15351" width="8.5703125" style="1" customWidth="1"/>
    <col min="15352" max="15352" width="45.7109375" style="1" customWidth="1"/>
    <col min="15353" max="15353" width="13.7109375" style="1" customWidth="1"/>
    <col min="15354" max="15354" width="16.85546875" style="1" customWidth="1"/>
    <col min="15355" max="15355" width="13.7109375" style="1" customWidth="1"/>
    <col min="15356" max="15356" width="1.7109375" style="1" customWidth="1"/>
    <col min="15357" max="15357" width="11.42578125" style="1" customWidth="1"/>
    <col min="15358" max="15606" width="15" style="1"/>
    <col min="15607" max="15607" width="8.5703125" style="1" customWidth="1"/>
    <col min="15608" max="15608" width="45.7109375" style="1" customWidth="1"/>
    <col min="15609" max="15609" width="13.7109375" style="1" customWidth="1"/>
    <col min="15610" max="15610" width="16.85546875" style="1" customWidth="1"/>
    <col min="15611" max="15611" width="13.7109375" style="1" customWidth="1"/>
    <col min="15612" max="15612" width="1.7109375" style="1" customWidth="1"/>
    <col min="15613" max="15613" width="11.42578125" style="1" customWidth="1"/>
    <col min="15614" max="15862" width="15" style="1"/>
    <col min="15863" max="15863" width="8.5703125" style="1" customWidth="1"/>
    <col min="15864" max="15864" width="45.7109375" style="1" customWidth="1"/>
    <col min="15865" max="15865" width="13.7109375" style="1" customWidth="1"/>
    <col min="15866" max="15866" width="16.85546875" style="1" customWidth="1"/>
    <col min="15867" max="15867" width="13.7109375" style="1" customWidth="1"/>
    <col min="15868" max="15868" width="1.7109375" style="1" customWidth="1"/>
    <col min="15869" max="15869" width="11.42578125" style="1" customWidth="1"/>
    <col min="15870" max="16118" width="15" style="1"/>
    <col min="16119" max="16119" width="8.5703125" style="1" customWidth="1"/>
    <col min="16120" max="16120" width="45.7109375" style="1" customWidth="1"/>
    <col min="16121" max="16121" width="13.7109375" style="1" customWidth="1"/>
    <col min="16122" max="16122" width="16.85546875" style="1" customWidth="1"/>
    <col min="16123" max="16123" width="13.7109375" style="1" customWidth="1"/>
    <col min="16124" max="16124" width="1.7109375" style="1" customWidth="1"/>
    <col min="16125" max="16125" width="11.42578125" style="1" customWidth="1"/>
    <col min="16126" max="16384" width="15" style="1"/>
  </cols>
  <sheetData>
    <row r="1" spans="1:3" x14ac:dyDescent="0.25">
      <c r="A1" s="100" t="s">
        <v>724</v>
      </c>
      <c r="B1" s="101"/>
      <c r="C1" s="101"/>
    </row>
    <row r="2" spans="1:3" x14ac:dyDescent="0.25">
      <c r="A2" s="100" t="s">
        <v>739</v>
      </c>
      <c r="B2" s="101"/>
      <c r="C2" s="101"/>
    </row>
    <row r="3" spans="1:3" s="12" customFormat="1" x14ac:dyDescent="0.25">
      <c r="A3" s="13"/>
      <c r="B3" s="13"/>
      <c r="C3" s="13"/>
    </row>
    <row r="4" spans="1:3" s="3" customFormat="1" ht="42" customHeight="1" x14ac:dyDescent="0.25">
      <c r="A4" s="19" t="s">
        <v>0</v>
      </c>
      <c r="B4" s="19" t="s">
        <v>1</v>
      </c>
      <c r="C4" s="20" t="s">
        <v>736</v>
      </c>
    </row>
    <row r="5" spans="1:3" s="2" customFormat="1" ht="11.25" x14ac:dyDescent="0.25">
      <c r="A5" s="4"/>
      <c r="B5" s="5"/>
      <c r="C5" s="6"/>
    </row>
    <row r="6" spans="1:3" s="3" customFormat="1" ht="12" x14ac:dyDescent="0.25">
      <c r="A6" s="45">
        <v>1</v>
      </c>
      <c r="B6" s="46" t="s">
        <v>2</v>
      </c>
      <c r="C6" s="47">
        <f>SUM(C8,C10,C14,C19,C24,C26)</f>
        <v>6100000</v>
      </c>
    </row>
    <row r="7" spans="1:3" s="2" customFormat="1" ht="11.25" x14ac:dyDescent="0.25">
      <c r="A7" s="4"/>
      <c r="B7" s="8"/>
      <c r="C7" s="6"/>
    </row>
    <row r="8" spans="1:3" s="3" customFormat="1" ht="12" x14ac:dyDescent="0.25">
      <c r="A8" s="24">
        <v>110</v>
      </c>
      <c r="B8" s="25" t="s">
        <v>3</v>
      </c>
      <c r="C8" s="54">
        <f>+C9</f>
        <v>500000</v>
      </c>
    </row>
    <row r="9" spans="1:3" s="3" customFormat="1" ht="12" x14ac:dyDescent="0.2">
      <c r="A9" s="24">
        <v>1101</v>
      </c>
      <c r="B9" s="26" t="s">
        <v>4</v>
      </c>
      <c r="C9" s="27">
        <v>500000</v>
      </c>
    </row>
    <row r="10" spans="1:3" s="7" customFormat="1" ht="11.25" x14ac:dyDescent="0.25">
      <c r="A10" s="24">
        <v>120</v>
      </c>
      <c r="B10" s="25" t="s">
        <v>5</v>
      </c>
      <c r="C10" s="39">
        <f>+C11</f>
        <v>5000000</v>
      </c>
    </row>
    <row r="11" spans="1:3" s="2" customFormat="1" ht="11.25" x14ac:dyDescent="0.25">
      <c r="A11" s="24">
        <v>1201</v>
      </c>
      <c r="B11" s="26" t="s">
        <v>6</v>
      </c>
      <c r="C11" s="28">
        <f>+C12+C13</f>
        <v>5000000</v>
      </c>
    </row>
    <row r="12" spans="1:3" s="2" customFormat="1" ht="11.25" x14ac:dyDescent="0.2">
      <c r="A12" s="24">
        <v>12011</v>
      </c>
      <c r="B12" s="26" t="s">
        <v>7</v>
      </c>
      <c r="C12" s="29">
        <v>3800000</v>
      </c>
    </row>
    <row r="13" spans="1:3" s="2" customFormat="1" ht="11.25" x14ac:dyDescent="0.2">
      <c r="A13" s="24">
        <v>12012</v>
      </c>
      <c r="B13" s="26" t="s">
        <v>8</v>
      </c>
      <c r="C13" s="29">
        <v>1200000</v>
      </c>
    </row>
    <row r="14" spans="1:3" s="7" customFormat="1" ht="22.5" x14ac:dyDescent="0.25">
      <c r="A14" s="24">
        <v>130</v>
      </c>
      <c r="B14" s="30" t="s">
        <v>9</v>
      </c>
      <c r="C14" s="39">
        <f>SUM(C15:C18)</f>
        <v>400000</v>
      </c>
    </row>
    <row r="15" spans="1:3" s="2" customFormat="1" ht="11.25" x14ac:dyDescent="0.25">
      <c r="A15" s="31">
        <v>1301</v>
      </c>
      <c r="B15" s="32" t="s">
        <v>10</v>
      </c>
      <c r="C15" s="28">
        <v>0</v>
      </c>
    </row>
    <row r="16" spans="1:3" s="2" customFormat="1" ht="11.25" x14ac:dyDescent="0.25">
      <c r="A16" s="31">
        <v>1302</v>
      </c>
      <c r="B16" s="32" t="s">
        <v>11</v>
      </c>
      <c r="C16" s="28">
        <v>0</v>
      </c>
    </row>
    <row r="17" spans="1:3" s="2" customFormat="1" ht="11.25" x14ac:dyDescent="0.25">
      <c r="A17" s="31">
        <v>1303</v>
      </c>
      <c r="B17" s="33" t="s">
        <v>12</v>
      </c>
      <c r="C17" s="28">
        <v>0</v>
      </c>
    </row>
    <row r="18" spans="1:3" s="2" customFormat="1" ht="11.25" x14ac:dyDescent="0.2">
      <c r="A18" s="24">
        <v>1304</v>
      </c>
      <c r="B18" s="26" t="s">
        <v>13</v>
      </c>
      <c r="C18" s="27">
        <v>400000</v>
      </c>
    </row>
    <row r="19" spans="1:3" s="7" customFormat="1" ht="11.25" x14ac:dyDescent="0.25">
      <c r="A19" s="24">
        <v>170</v>
      </c>
      <c r="B19" s="30" t="s">
        <v>116</v>
      </c>
      <c r="C19" s="39">
        <f>SUM(C20:C23)</f>
        <v>200000</v>
      </c>
    </row>
    <row r="20" spans="1:3" s="2" customFormat="1" ht="11.25" x14ac:dyDescent="0.2">
      <c r="A20" s="24">
        <v>1701</v>
      </c>
      <c r="B20" s="34" t="s">
        <v>14</v>
      </c>
      <c r="C20" s="27">
        <v>200000</v>
      </c>
    </row>
    <row r="21" spans="1:3" s="2" customFormat="1" ht="11.25" x14ac:dyDescent="0.25">
      <c r="A21" s="24">
        <v>1702</v>
      </c>
      <c r="B21" s="26" t="s">
        <v>15</v>
      </c>
      <c r="C21" s="28">
        <v>0</v>
      </c>
    </row>
    <row r="22" spans="1:3" s="2" customFormat="1" ht="11.25" x14ac:dyDescent="0.2">
      <c r="A22" s="24">
        <v>1703</v>
      </c>
      <c r="B22" s="26" t="s">
        <v>16</v>
      </c>
      <c r="C22" s="29">
        <v>0</v>
      </c>
    </row>
    <row r="23" spans="1:3" s="2" customFormat="1" ht="11.25" x14ac:dyDescent="0.25">
      <c r="A23" s="24">
        <v>1704</v>
      </c>
      <c r="B23" s="26" t="s">
        <v>17</v>
      </c>
      <c r="C23" s="28">
        <v>0</v>
      </c>
    </row>
    <row r="24" spans="1:3" s="7" customFormat="1" ht="11.25" x14ac:dyDescent="0.25">
      <c r="A24" s="24">
        <v>180</v>
      </c>
      <c r="B24" s="25" t="s">
        <v>18</v>
      </c>
      <c r="C24" s="39">
        <f>SUM(C25)</f>
        <v>0</v>
      </c>
    </row>
    <row r="25" spans="1:3" s="2" customFormat="1" ht="11.25" x14ac:dyDescent="0.2">
      <c r="A25" s="24">
        <v>1801</v>
      </c>
      <c r="B25" s="26" t="s">
        <v>19</v>
      </c>
      <c r="C25" s="29">
        <v>0</v>
      </c>
    </row>
    <row r="26" spans="1:3" s="7" customFormat="1" ht="33.75" x14ac:dyDescent="0.25">
      <c r="A26" s="24">
        <v>190</v>
      </c>
      <c r="B26" s="30" t="s">
        <v>117</v>
      </c>
      <c r="C26" s="39">
        <v>0</v>
      </c>
    </row>
    <row r="27" spans="1:3" s="2" customFormat="1" ht="11.25" x14ac:dyDescent="0.25">
      <c r="A27" s="4"/>
      <c r="B27" s="5"/>
      <c r="C27" s="6"/>
    </row>
    <row r="28" spans="1:3" s="3" customFormat="1" ht="12" x14ac:dyDescent="0.25">
      <c r="A28" s="48">
        <v>3</v>
      </c>
      <c r="B28" s="49" t="s">
        <v>20</v>
      </c>
      <c r="C28" s="50">
        <f>SUM(C30,C38)</f>
        <v>7</v>
      </c>
    </row>
    <row r="29" spans="1:3" s="2" customFormat="1" ht="11.25" x14ac:dyDescent="0.25">
      <c r="A29" s="4"/>
      <c r="B29" s="8"/>
      <c r="C29" s="6"/>
    </row>
    <row r="30" spans="1:3" s="7" customFormat="1" ht="11.25" x14ac:dyDescent="0.25">
      <c r="A30" s="24">
        <v>310</v>
      </c>
      <c r="B30" s="25" t="s">
        <v>21</v>
      </c>
      <c r="C30" s="39">
        <f>SUM(C31:C38)</f>
        <v>7</v>
      </c>
    </row>
    <row r="31" spans="1:3" s="2" customFormat="1" ht="11.25" x14ac:dyDescent="0.25">
      <c r="A31" s="24">
        <v>3101</v>
      </c>
      <c r="B31" s="26" t="s">
        <v>22</v>
      </c>
      <c r="C31" s="28">
        <v>1</v>
      </c>
    </row>
    <row r="32" spans="1:3" s="2" customFormat="1" ht="11.25" x14ac:dyDescent="0.25">
      <c r="A32" s="24">
        <v>3102</v>
      </c>
      <c r="B32" s="34" t="s">
        <v>23</v>
      </c>
      <c r="C32" s="28">
        <v>1</v>
      </c>
    </row>
    <row r="33" spans="1:3" s="2" customFormat="1" ht="33.75" x14ac:dyDescent="0.25">
      <c r="A33" s="24">
        <v>3103</v>
      </c>
      <c r="B33" s="34" t="s">
        <v>24</v>
      </c>
      <c r="C33" s="28">
        <v>1</v>
      </c>
    </row>
    <row r="34" spans="1:3" s="2" customFormat="1" ht="11.25" x14ac:dyDescent="0.25">
      <c r="A34" s="24">
        <v>3104</v>
      </c>
      <c r="B34" s="26" t="s">
        <v>25</v>
      </c>
      <c r="C34" s="28">
        <v>1</v>
      </c>
    </row>
    <row r="35" spans="1:3" s="2" customFormat="1" ht="22.5" x14ac:dyDescent="0.25">
      <c r="A35" s="24">
        <v>3105</v>
      </c>
      <c r="B35" s="34" t="s">
        <v>26</v>
      </c>
      <c r="C35" s="28">
        <v>1</v>
      </c>
    </row>
    <row r="36" spans="1:3" s="2" customFormat="1" ht="11.25" x14ac:dyDescent="0.25">
      <c r="A36" s="24">
        <v>3106</v>
      </c>
      <c r="B36" s="34" t="s">
        <v>27</v>
      </c>
      <c r="C36" s="28">
        <v>1</v>
      </c>
    </row>
    <row r="37" spans="1:3" s="2" customFormat="1" ht="11.25" x14ac:dyDescent="0.25">
      <c r="A37" s="24">
        <v>3107</v>
      </c>
      <c r="B37" s="26" t="s">
        <v>28</v>
      </c>
      <c r="C37" s="28">
        <v>1</v>
      </c>
    </row>
    <row r="38" spans="1:3" s="7" customFormat="1" ht="33.75" x14ac:dyDescent="0.25">
      <c r="A38" s="24">
        <v>390</v>
      </c>
      <c r="B38" s="30" t="s">
        <v>118</v>
      </c>
      <c r="C38" s="39">
        <v>0</v>
      </c>
    </row>
    <row r="39" spans="1:3" s="2" customFormat="1" ht="11.25" x14ac:dyDescent="0.25">
      <c r="A39" s="4"/>
      <c r="B39" s="5"/>
      <c r="C39" s="6"/>
    </row>
    <row r="40" spans="1:3" s="3" customFormat="1" ht="12" x14ac:dyDescent="0.25">
      <c r="A40" s="48">
        <v>4</v>
      </c>
      <c r="B40" s="49" t="s">
        <v>29</v>
      </c>
      <c r="C40" s="50">
        <f>+C42+C48+C76+C77</f>
        <v>8915016</v>
      </c>
    </row>
    <row r="41" spans="1:3" s="2" customFormat="1" ht="11.25" x14ac:dyDescent="0.25">
      <c r="A41" s="4"/>
      <c r="B41" s="8"/>
      <c r="C41" s="6"/>
    </row>
    <row r="42" spans="1:3" s="7" customFormat="1" ht="22.5" x14ac:dyDescent="0.25">
      <c r="A42" s="24">
        <v>410</v>
      </c>
      <c r="B42" s="30" t="s">
        <v>30</v>
      </c>
      <c r="C42" s="39">
        <f>SUM(C43:C47)</f>
        <v>4</v>
      </c>
    </row>
    <row r="43" spans="1:3" s="2" customFormat="1" ht="11.25" x14ac:dyDescent="0.25">
      <c r="A43" s="24">
        <v>4101</v>
      </c>
      <c r="B43" s="26" t="s">
        <v>31</v>
      </c>
      <c r="C43" s="28">
        <v>1</v>
      </c>
    </row>
    <row r="44" spans="1:3" s="2" customFormat="1" ht="22.5" x14ac:dyDescent="0.25">
      <c r="A44" s="24">
        <v>4102</v>
      </c>
      <c r="B44" s="34" t="s">
        <v>32</v>
      </c>
      <c r="C44" s="28">
        <v>1</v>
      </c>
    </row>
    <row r="45" spans="1:3" s="2" customFormat="1" ht="22.5" x14ac:dyDescent="0.25">
      <c r="A45" s="24">
        <v>4103</v>
      </c>
      <c r="B45" s="34" t="s">
        <v>33</v>
      </c>
      <c r="C45" s="28">
        <v>1</v>
      </c>
    </row>
    <row r="46" spans="1:3" s="2" customFormat="1" ht="22.5" x14ac:dyDescent="0.25">
      <c r="A46" s="24">
        <v>4104</v>
      </c>
      <c r="B46" s="34" t="s">
        <v>34</v>
      </c>
      <c r="C46" s="28">
        <v>1</v>
      </c>
    </row>
    <row r="47" spans="1:3" s="2" customFormat="1" ht="33.75" x14ac:dyDescent="0.2">
      <c r="A47" s="24">
        <v>4106</v>
      </c>
      <c r="B47" s="34" t="s">
        <v>36</v>
      </c>
      <c r="C47" s="29">
        <v>0</v>
      </c>
    </row>
    <row r="48" spans="1:3" s="7" customFormat="1" ht="11.25" x14ac:dyDescent="0.25">
      <c r="A48" s="24">
        <v>430</v>
      </c>
      <c r="B48" s="24" t="s">
        <v>37</v>
      </c>
      <c r="C48" s="39">
        <f>+C49+C50+C51+C52+C53+C57+C58+C61+C62+C63+C69+C70+C71+C72+C73+C74+C75+C64+C54</f>
        <v>8860009</v>
      </c>
    </row>
    <row r="49" spans="1:3" s="2" customFormat="1" ht="11.25" x14ac:dyDescent="0.2">
      <c r="A49" s="24">
        <v>4301</v>
      </c>
      <c r="B49" s="26" t="s">
        <v>38</v>
      </c>
      <c r="C49" s="27">
        <v>300000</v>
      </c>
    </row>
    <row r="50" spans="1:3" s="2" customFormat="1" ht="11.25" x14ac:dyDescent="0.25">
      <c r="A50" s="24">
        <v>4302</v>
      </c>
      <c r="B50" s="34" t="s">
        <v>39</v>
      </c>
      <c r="C50" s="28">
        <v>20000</v>
      </c>
    </row>
    <row r="51" spans="1:3" s="2" customFormat="1" ht="25.5" customHeight="1" x14ac:dyDescent="0.25">
      <c r="A51" s="31">
        <v>4303</v>
      </c>
      <c r="B51" s="32" t="s">
        <v>40</v>
      </c>
      <c r="C51" s="28">
        <v>0</v>
      </c>
    </row>
    <row r="52" spans="1:3" s="7" customFormat="1" ht="22.5" x14ac:dyDescent="0.25">
      <c r="A52" s="24">
        <v>4304</v>
      </c>
      <c r="B52" s="34" t="s">
        <v>41</v>
      </c>
      <c r="C52" s="28">
        <v>40000</v>
      </c>
    </row>
    <row r="53" spans="1:3" s="2" customFormat="1" ht="11.25" x14ac:dyDescent="0.25">
      <c r="A53" s="24">
        <v>4305</v>
      </c>
      <c r="B53" s="26" t="s">
        <v>42</v>
      </c>
      <c r="C53" s="28">
        <v>1</v>
      </c>
    </row>
    <row r="54" spans="1:3" s="2" customFormat="1" ht="11.25" x14ac:dyDescent="0.25">
      <c r="A54" s="24">
        <v>4306</v>
      </c>
      <c r="B54" s="26" t="s">
        <v>43</v>
      </c>
      <c r="C54" s="28">
        <f>+C55+C56</f>
        <v>2</v>
      </c>
    </row>
    <row r="55" spans="1:3" s="2" customFormat="1" ht="11.25" x14ac:dyDescent="0.25">
      <c r="A55" s="24">
        <v>43061</v>
      </c>
      <c r="B55" s="26" t="s">
        <v>44</v>
      </c>
      <c r="C55" s="28">
        <v>1</v>
      </c>
    </row>
    <row r="56" spans="1:3" s="2" customFormat="1" ht="11.25" x14ac:dyDescent="0.25">
      <c r="A56" s="24">
        <v>43062</v>
      </c>
      <c r="B56" s="26" t="s">
        <v>45</v>
      </c>
      <c r="C56" s="28">
        <v>1</v>
      </c>
    </row>
    <row r="57" spans="1:3" s="2" customFormat="1" ht="11.25" x14ac:dyDescent="0.25">
      <c r="A57" s="24">
        <v>4307</v>
      </c>
      <c r="B57" s="26" t="s">
        <v>46</v>
      </c>
      <c r="C57" s="28">
        <v>1</v>
      </c>
    </row>
    <row r="58" spans="1:3" s="2" customFormat="1" ht="22.5" x14ac:dyDescent="0.25">
      <c r="A58" s="24">
        <v>4308</v>
      </c>
      <c r="B58" s="35" t="s">
        <v>47</v>
      </c>
      <c r="C58" s="28">
        <f>+C59+C60</f>
        <v>3400000</v>
      </c>
    </row>
    <row r="59" spans="1:3" s="2" customFormat="1" ht="11.25" x14ac:dyDescent="0.2">
      <c r="A59" s="24">
        <v>43081</v>
      </c>
      <c r="B59" s="26" t="s">
        <v>48</v>
      </c>
      <c r="C59" s="27">
        <v>2400000</v>
      </c>
    </row>
    <row r="60" spans="1:3" s="2" customFormat="1" ht="11.25" x14ac:dyDescent="0.25">
      <c r="A60" s="24">
        <v>43082</v>
      </c>
      <c r="B60" s="26" t="s">
        <v>49</v>
      </c>
      <c r="C60" s="28">
        <v>1000000</v>
      </c>
    </row>
    <row r="61" spans="1:3" s="2" customFormat="1" ht="11.25" x14ac:dyDescent="0.25">
      <c r="A61" s="31">
        <v>4309</v>
      </c>
      <c r="B61" s="33" t="s">
        <v>50</v>
      </c>
      <c r="C61" s="28">
        <v>0</v>
      </c>
    </row>
    <row r="62" spans="1:3" s="7" customFormat="1" ht="11.25" x14ac:dyDescent="0.25">
      <c r="A62" s="31">
        <v>4310</v>
      </c>
      <c r="B62" s="33" t="s">
        <v>51</v>
      </c>
      <c r="C62" s="28">
        <v>0</v>
      </c>
    </row>
    <row r="63" spans="1:3" s="2" customFormat="1" ht="11.25" x14ac:dyDescent="0.25">
      <c r="A63" s="31">
        <v>4311</v>
      </c>
      <c r="B63" s="33" t="s">
        <v>52</v>
      </c>
      <c r="C63" s="28">
        <v>0</v>
      </c>
    </row>
    <row r="64" spans="1:3" s="2" customFormat="1" ht="11.25" x14ac:dyDescent="0.25">
      <c r="A64" s="24">
        <v>4312</v>
      </c>
      <c r="B64" s="36" t="s">
        <v>53</v>
      </c>
      <c r="C64" s="28">
        <f>+C65</f>
        <v>4000002</v>
      </c>
    </row>
    <row r="65" spans="1:3" s="2" customFormat="1" ht="11.25" x14ac:dyDescent="0.25">
      <c r="A65" s="24">
        <v>43121</v>
      </c>
      <c r="B65" s="37" t="s">
        <v>54</v>
      </c>
      <c r="C65" s="28">
        <f>+C66+C67+C68</f>
        <v>4000002</v>
      </c>
    </row>
    <row r="66" spans="1:3" s="2" customFormat="1" ht="11.25" x14ac:dyDescent="0.25">
      <c r="A66" s="24">
        <v>4312101</v>
      </c>
      <c r="B66" s="26" t="s">
        <v>55</v>
      </c>
      <c r="C66" s="28">
        <v>1</v>
      </c>
    </row>
    <row r="67" spans="1:3" s="2" customFormat="1" ht="11.25" x14ac:dyDescent="0.2">
      <c r="A67" s="24">
        <v>4312102</v>
      </c>
      <c r="B67" s="26" t="s">
        <v>56</v>
      </c>
      <c r="C67" s="27">
        <v>4000000</v>
      </c>
    </row>
    <row r="68" spans="1:3" s="2" customFormat="1" ht="11.25" x14ac:dyDescent="0.25">
      <c r="A68" s="24">
        <v>4312103</v>
      </c>
      <c r="B68" s="26" t="s">
        <v>57</v>
      </c>
      <c r="C68" s="28">
        <v>1</v>
      </c>
    </row>
    <row r="69" spans="1:3" s="2" customFormat="1" ht="11.25" x14ac:dyDescent="0.25">
      <c r="A69" s="31">
        <v>4313</v>
      </c>
      <c r="B69" s="33" t="s">
        <v>58</v>
      </c>
      <c r="C69" s="28">
        <v>0</v>
      </c>
    </row>
    <row r="70" spans="1:3" s="2" customFormat="1" ht="11.25" x14ac:dyDescent="0.25">
      <c r="A70" s="31">
        <v>4314</v>
      </c>
      <c r="B70" s="33" t="s">
        <v>59</v>
      </c>
      <c r="C70" s="28">
        <v>0</v>
      </c>
    </row>
    <row r="71" spans="1:3" s="2" customFormat="1" ht="11.25" x14ac:dyDescent="0.25">
      <c r="A71" s="31">
        <v>4315</v>
      </c>
      <c r="B71" s="33" t="s">
        <v>60</v>
      </c>
      <c r="C71" s="28">
        <v>0</v>
      </c>
    </row>
    <row r="72" spans="1:3" s="2" customFormat="1" ht="11.25" x14ac:dyDescent="0.25">
      <c r="A72" s="24">
        <v>4316</v>
      </c>
      <c r="B72" s="37" t="s">
        <v>61</v>
      </c>
      <c r="C72" s="28">
        <v>1</v>
      </c>
    </row>
    <row r="73" spans="1:3" s="2" customFormat="1" ht="22.5" x14ac:dyDescent="0.2">
      <c r="A73" s="24">
        <v>4317</v>
      </c>
      <c r="B73" s="34" t="s">
        <v>62</v>
      </c>
      <c r="C73" s="29">
        <v>1</v>
      </c>
    </row>
    <row r="74" spans="1:3" s="2" customFormat="1" ht="45" x14ac:dyDescent="0.25">
      <c r="A74" s="24">
        <v>4318</v>
      </c>
      <c r="B74" s="34" t="s">
        <v>35</v>
      </c>
      <c r="C74" s="28">
        <v>1</v>
      </c>
    </row>
    <row r="75" spans="1:3" s="2" customFormat="1" ht="11.25" x14ac:dyDescent="0.2">
      <c r="A75" s="24">
        <v>4319</v>
      </c>
      <c r="B75" s="26" t="s">
        <v>63</v>
      </c>
      <c r="C75" s="27">
        <v>1100000</v>
      </c>
    </row>
    <row r="76" spans="1:3" s="7" customFormat="1" ht="11.25" x14ac:dyDescent="0.25">
      <c r="A76" s="24">
        <v>440</v>
      </c>
      <c r="B76" s="38" t="s">
        <v>64</v>
      </c>
      <c r="C76" s="39">
        <v>0</v>
      </c>
    </row>
    <row r="77" spans="1:3" s="2" customFormat="1" ht="11.25" x14ac:dyDescent="0.25">
      <c r="A77" s="24">
        <v>450</v>
      </c>
      <c r="B77" s="38" t="s">
        <v>119</v>
      </c>
      <c r="C77" s="39">
        <f>+C78+C81+C82+C83</f>
        <v>55003</v>
      </c>
    </row>
    <row r="78" spans="1:3" s="2" customFormat="1" ht="11.25" x14ac:dyDescent="0.25">
      <c r="A78" s="24">
        <v>4501</v>
      </c>
      <c r="B78" s="34" t="s">
        <v>14</v>
      </c>
      <c r="C78" s="28">
        <f>+C79+C80</f>
        <v>55000</v>
      </c>
    </row>
    <row r="79" spans="1:3" x14ac:dyDescent="0.25">
      <c r="A79" s="24">
        <v>45011</v>
      </c>
      <c r="B79" s="34" t="s">
        <v>65</v>
      </c>
      <c r="C79" s="28">
        <v>50000</v>
      </c>
    </row>
    <row r="80" spans="1:3" x14ac:dyDescent="0.2">
      <c r="A80" s="24">
        <v>45012</v>
      </c>
      <c r="B80" s="34" t="s">
        <v>66</v>
      </c>
      <c r="C80" s="27">
        <v>5000</v>
      </c>
    </row>
    <row r="81" spans="1:3" x14ac:dyDescent="0.2">
      <c r="A81" s="24">
        <v>4502</v>
      </c>
      <c r="B81" s="26" t="s">
        <v>15</v>
      </c>
      <c r="C81" s="27">
        <v>1</v>
      </c>
    </row>
    <row r="82" spans="1:3" x14ac:dyDescent="0.2">
      <c r="A82" s="24">
        <v>4503</v>
      </c>
      <c r="B82" s="26" t="s">
        <v>16</v>
      </c>
      <c r="C82" s="27">
        <v>1</v>
      </c>
    </row>
    <row r="83" spans="1:3" x14ac:dyDescent="0.2">
      <c r="A83" s="24">
        <v>4504</v>
      </c>
      <c r="B83" s="26" t="s">
        <v>17</v>
      </c>
      <c r="C83" s="27">
        <v>1</v>
      </c>
    </row>
    <row r="84" spans="1:3" s="7" customFormat="1" ht="33.75" x14ac:dyDescent="0.25">
      <c r="A84" s="24">
        <v>490</v>
      </c>
      <c r="B84" s="30" t="s">
        <v>120</v>
      </c>
      <c r="C84" s="39">
        <v>0</v>
      </c>
    </row>
    <row r="85" spans="1:3" s="2" customFormat="1" ht="11.25" x14ac:dyDescent="0.25">
      <c r="A85" s="4"/>
      <c r="B85" s="5"/>
      <c r="C85" s="6"/>
    </row>
    <row r="86" spans="1:3" s="3" customFormat="1" ht="12" x14ac:dyDescent="0.25">
      <c r="A86" s="48">
        <v>5</v>
      </c>
      <c r="B86" s="49" t="s">
        <v>67</v>
      </c>
      <c r="C86" s="50">
        <f>+C88+C100</f>
        <v>20005</v>
      </c>
    </row>
    <row r="87" spans="1:3" s="2" customFormat="1" ht="11.25" x14ac:dyDescent="0.25">
      <c r="A87" s="4"/>
      <c r="B87" s="8"/>
      <c r="C87" s="6"/>
    </row>
    <row r="88" spans="1:3" s="7" customFormat="1" ht="11.25" x14ac:dyDescent="0.25">
      <c r="A88" s="24">
        <v>510</v>
      </c>
      <c r="B88" s="24" t="s">
        <v>121</v>
      </c>
      <c r="C88" s="39">
        <f>+C89+C90+C93+C94+C97+C98+C99</f>
        <v>20005</v>
      </c>
    </row>
    <row r="89" spans="1:3" s="2" customFormat="1" ht="11.25" x14ac:dyDescent="0.25">
      <c r="A89" s="24">
        <v>5101</v>
      </c>
      <c r="B89" s="34" t="s">
        <v>68</v>
      </c>
      <c r="C89" s="28">
        <v>1</v>
      </c>
    </row>
    <row r="90" spans="1:3" s="2" customFormat="1" ht="11.25" x14ac:dyDescent="0.25">
      <c r="A90" s="24">
        <v>5102</v>
      </c>
      <c r="B90" s="26" t="s">
        <v>69</v>
      </c>
      <c r="C90" s="28">
        <f>SUM(C91:C92)</f>
        <v>20000</v>
      </c>
    </row>
    <row r="91" spans="1:3" s="2" customFormat="1" ht="11.25" x14ac:dyDescent="0.25">
      <c r="A91" s="24">
        <v>51021</v>
      </c>
      <c r="B91" s="26" t="s">
        <v>70</v>
      </c>
      <c r="C91" s="28">
        <v>20000</v>
      </c>
    </row>
    <row r="92" spans="1:3" s="2" customFormat="1" ht="11.25" x14ac:dyDescent="0.25">
      <c r="A92" s="24">
        <v>51022</v>
      </c>
      <c r="B92" s="26" t="s">
        <v>71</v>
      </c>
      <c r="C92" s="28">
        <v>0</v>
      </c>
    </row>
    <row r="93" spans="1:3" s="2" customFormat="1" ht="11.25" x14ac:dyDescent="0.25">
      <c r="A93" s="24">
        <v>5103</v>
      </c>
      <c r="B93" s="34" t="s">
        <v>72</v>
      </c>
      <c r="C93" s="28">
        <v>1</v>
      </c>
    </row>
    <row r="94" spans="1:3" s="2" customFormat="1" ht="11.25" x14ac:dyDescent="0.25">
      <c r="A94" s="24">
        <v>5104</v>
      </c>
      <c r="B94" s="34" t="s">
        <v>73</v>
      </c>
      <c r="C94" s="28">
        <f>+C95</f>
        <v>1</v>
      </c>
    </row>
    <row r="95" spans="1:3" s="2" customFormat="1" ht="11.25" x14ac:dyDescent="0.25">
      <c r="A95" s="24">
        <v>51041</v>
      </c>
      <c r="B95" s="34" t="s">
        <v>74</v>
      </c>
      <c r="C95" s="28">
        <v>1</v>
      </c>
    </row>
    <row r="96" spans="1:3" s="2" customFormat="1" ht="22.5" x14ac:dyDescent="0.25">
      <c r="A96" s="24">
        <v>51042</v>
      </c>
      <c r="B96" s="34" t="s">
        <v>75</v>
      </c>
      <c r="C96" s="28">
        <v>0</v>
      </c>
    </row>
    <row r="97" spans="1:3" s="2" customFormat="1" ht="22.5" x14ac:dyDescent="0.25">
      <c r="A97" s="24">
        <v>5105</v>
      </c>
      <c r="B97" s="34" t="s">
        <v>76</v>
      </c>
      <c r="C97" s="28">
        <v>0</v>
      </c>
    </row>
    <row r="98" spans="1:3" s="2" customFormat="1" ht="11.25" x14ac:dyDescent="0.25">
      <c r="A98" s="24">
        <v>5106</v>
      </c>
      <c r="B98" s="34" t="s">
        <v>109</v>
      </c>
      <c r="C98" s="28">
        <v>1</v>
      </c>
    </row>
    <row r="99" spans="1:3" s="2" customFormat="1" ht="11.25" x14ac:dyDescent="0.25">
      <c r="A99" s="24">
        <v>5107</v>
      </c>
      <c r="B99" s="34" t="s">
        <v>84</v>
      </c>
      <c r="C99" s="28">
        <v>1</v>
      </c>
    </row>
    <row r="100" spans="1:3" s="7" customFormat="1" ht="33.75" x14ac:dyDescent="0.25">
      <c r="A100" s="24">
        <v>590</v>
      </c>
      <c r="B100" s="30" t="s">
        <v>122</v>
      </c>
      <c r="C100" s="39">
        <v>0</v>
      </c>
    </row>
    <row r="101" spans="1:3" s="2" customFormat="1" ht="11.25" x14ac:dyDescent="0.25">
      <c r="A101" s="4"/>
      <c r="B101" s="5"/>
      <c r="C101" s="6"/>
    </row>
    <row r="102" spans="1:3" s="3" customFormat="1" ht="12" x14ac:dyDescent="0.25">
      <c r="A102" s="48">
        <v>6</v>
      </c>
      <c r="B102" s="49" t="s">
        <v>77</v>
      </c>
      <c r="C102" s="50">
        <f>+C104+C111+C115</f>
        <v>1000007</v>
      </c>
    </row>
    <row r="103" spans="1:3" s="2" customFormat="1" ht="11.25" x14ac:dyDescent="0.25">
      <c r="A103" s="4"/>
      <c r="B103" s="8"/>
      <c r="C103" s="6"/>
    </row>
    <row r="104" spans="1:3" s="7" customFormat="1" ht="11.25" x14ac:dyDescent="0.25">
      <c r="A104" s="24">
        <v>610</v>
      </c>
      <c r="B104" s="24" t="s">
        <v>123</v>
      </c>
      <c r="C104" s="39">
        <f>SUM(C105:C110)</f>
        <v>1000004</v>
      </c>
    </row>
    <row r="105" spans="1:3" s="2" customFormat="1" ht="11.25" x14ac:dyDescent="0.2">
      <c r="A105" s="24">
        <v>6101</v>
      </c>
      <c r="B105" s="26" t="s">
        <v>78</v>
      </c>
      <c r="C105" s="27">
        <v>400000</v>
      </c>
    </row>
    <row r="106" spans="1:3" s="2" customFormat="1" ht="11.25" x14ac:dyDescent="0.25">
      <c r="A106" s="24">
        <v>6102</v>
      </c>
      <c r="B106" s="26" t="s">
        <v>79</v>
      </c>
      <c r="C106" s="28">
        <v>1</v>
      </c>
    </row>
    <row r="107" spans="1:3" s="2" customFormat="1" ht="11.25" x14ac:dyDescent="0.25">
      <c r="A107" s="24">
        <v>6103</v>
      </c>
      <c r="B107" s="26" t="s">
        <v>80</v>
      </c>
      <c r="C107" s="28">
        <v>1</v>
      </c>
    </row>
    <row r="108" spans="1:3" s="2" customFormat="1" ht="33.75" x14ac:dyDescent="0.25">
      <c r="A108" s="24">
        <v>6104</v>
      </c>
      <c r="B108" s="34" t="s">
        <v>81</v>
      </c>
      <c r="C108" s="28">
        <v>1</v>
      </c>
    </row>
    <row r="109" spans="1:3" s="7" customFormat="1" ht="11.25" x14ac:dyDescent="0.25">
      <c r="A109" s="24">
        <v>6105</v>
      </c>
      <c r="B109" s="26" t="s">
        <v>82</v>
      </c>
      <c r="C109" s="28">
        <v>1</v>
      </c>
    </row>
    <row r="110" spans="1:3" s="2" customFormat="1" ht="11.25" x14ac:dyDescent="0.2">
      <c r="A110" s="24">
        <v>6106</v>
      </c>
      <c r="B110" s="26" t="s">
        <v>83</v>
      </c>
      <c r="C110" s="27">
        <v>600000</v>
      </c>
    </row>
    <row r="111" spans="1:3" s="7" customFormat="1" ht="11.25" x14ac:dyDescent="0.25">
      <c r="A111" s="24">
        <v>630</v>
      </c>
      <c r="B111" s="38" t="s">
        <v>124</v>
      </c>
      <c r="C111" s="39">
        <f>C112+C113+C114</f>
        <v>3</v>
      </c>
    </row>
    <row r="112" spans="1:3" s="7" customFormat="1" ht="11.25" x14ac:dyDescent="0.25">
      <c r="A112" s="24">
        <v>631</v>
      </c>
      <c r="B112" s="34" t="s">
        <v>14</v>
      </c>
      <c r="C112" s="28">
        <v>1</v>
      </c>
    </row>
    <row r="113" spans="1:6" s="7" customFormat="1" ht="11.25" x14ac:dyDescent="0.25">
      <c r="A113" s="24">
        <v>632</v>
      </c>
      <c r="B113" s="26" t="s">
        <v>15</v>
      </c>
      <c r="C113" s="28">
        <v>1</v>
      </c>
    </row>
    <row r="114" spans="1:6" s="7" customFormat="1" ht="11.25" x14ac:dyDescent="0.25">
      <c r="A114" s="24">
        <v>633</v>
      </c>
      <c r="B114" s="26" t="s">
        <v>16</v>
      </c>
      <c r="C114" s="28">
        <v>1</v>
      </c>
    </row>
    <row r="115" spans="1:6" s="7" customFormat="1" ht="33.75" x14ac:dyDescent="0.25">
      <c r="A115" s="24">
        <v>690</v>
      </c>
      <c r="B115" s="30" t="s">
        <v>125</v>
      </c>
      <c r="C115" s="39">
        <v>0</v>
      </c>
    </row>
    <row r="116" spans="1:6" s="2" customFormat="1" ht="11.25" x14ac:dyDescent="0.25">
      <c r="A116" s="4"/>
      <c r="B116" s="5"/>
      <c r="C116" s="6"/>
    </row>
    <row r="117" spans="1:6" s="3" customFormat="1" ht="33.75" x14ac:dyDescent="0.25">
      <c r="A117" s="48">
        <v>8</v>
      </c>
      <c r="B117" s="51" t="s">
        <v>126</v>
      </c>
      <c r="C117" s="50">
        <f>SUM(C119,C130,C134,C144,C148)</f>
        <v>95557399</v>
      </c>
      <c r="E117" s="89"/>
      <c r="F117" s="90"/>
    </row>
    <row r="118" spans="1:6" s="2" customFormat="1" ht="11.25" x14ac:dyDescent="0.25">
      <c r="A118" s="24"/>
      <c r="B118" s="40"/>
      <c r="C118" s="28"/>
    </row>
    <row r="119" spans="1:6" s="2" customFormat="1" ht="11.25" x14ac:dyDescent="0.25">
      <c r="A119" s="24">
        <v>810</v>
      </c>
      <c r="B119" s="24" t="s">
        <v>85</v>
      </c>
      <c r="C119" s="39">
        <f>SUM(C120:C129)</f>
        <v>54497540</v>
      </c>
      <c r="E119" s="39">
        <v>61338940</v>
      </c>
    </row>
    <row r="120" spans="1:6" s="2" customFormat="1" ht="11.25" x14ac:dyDescent="0.25">
      <c r="A120" s="24">
        <v>8101</v>
      </c>
      <c r="B120" s="26" t="s">
        <v>86</v>
      </c>
      <c r="C120" s="28">
        <v>33459530</v>
      </c>
      <c r="E120" s="28">
        <v>32875474</v>
      </c>
      <c r="F120" s="2">
        <f>E120-C120</f>
        <v>-584056</v>
      </c>
    </row>
    <row r="121" spans="1:6" s="2" customFormat="1" ht="11.25" x14ac:dyDescent="0.25">
      <c r="A121" s="24">
        <v>8102</v>
      </c>
      <c r="B121" s="26" t="s">
        <v>87</v>
      </c>
      <c r="C121" s="28">
        <v>1685798</v>
      </c>
      <c r="E121" s="28">
        <v>1702466</v>
      </c>
      <c r="F121" s="2">
        <f t="shared" ref="F121:F146" si="0">E121-C121</f>
        <v>16668</v>
      </c>
    </row>
    <row r="122" spans="1:6" s="2" customFormat="1" ht="11.25" x14ac:dyDescent="0.25">
      <c r="A122" s="24">
        <v>8103</v>
      </c>
      <c r="B122" s="26" t="s">
        <v>88</v>
      </c>
      <c r="C122" s="28">
        <v>13947248</v>
      </c>
      <c r="E122" s="28">
        <v>14360040</v>
      </c>
      <c r="F122" s="2">
        <f t="shared" si="0"/>
        <v>412792</v>
      </c>
    </row>
    <row r="123" spans="1:6" s="10" customFormat="1" ht="11.25" x14ac:dyDescent="0.2">
      <c r="A123" s="24">
        <v>8105</v>
      </c>
      <c r="B123" s="26" t="s">
        <v>90</v>
      </c>
      <c r="C123" s="28">
        <v>826488</v>
      </c>
      <c r="D123" s="2"/>
      <c r="E123" s="28">
        <v>846249</v>
      </c>
      <c r="F123" s="2">
        <f t="shared" si="0"/>
        <v>19761</v>
      </c>
    </row>
    <row r="124" spans="1:6" s="10" customFormat="1" ht="22.5" x14ac:dyDescent="0.2">
      <c r="A124" s="24">
        <v>8106</v>
      </c>
      <c r="B124" s="34" t="s">
        <v>91</v>
      </c>
      <c r="C124" s="28">
        <v>970811</v>
      </c>
      <c r="D124" s="2"/>
      <c r="E124" s="28">
        <v>1364539</v>
      </c>
      <c r="F124" s="2">
        <f t="shared" si="0"/>
        <v>393728</v>
      </c>
    </row>
    <row r="125" spans="1:6" s="2" customFormat="1" ht="11.25" x14ac:dyDescent="0.25">
      <c r="A125" s="24">
        <v>8108</v>
      </c>
      <c r="B125" s="26" t="s">
        <v>93</v>
      </c>
      <c r="C125" s="28">
        <v>211242</v>
      </c>
      <c r="E125" s="28">
        <v>136530</v>
      </c>
      <c r="F125" s="2">
        <f t="shared" si="0"/>
        <v>-74712</v>
      </c>
    </row>
    <row r="126" spans="1:6" s="2" customFormat="1" ht="11.25" x14ac:dyDescent="0.25">
      <c r="A126" s="24">
        <v>81010</v>
      </c>
      <c r="B126" s="26" t="s">
        <v>95</v>
      </c>
      <c r="C126" s="28">
        <v>0</v>
      </c>
      <c r="E126" s="28"/>
      <c r="F126" s="2">
        <f t="shared" si="0"/>
        <v>0</v>
      </c>
    </row>
    <row r="127" spans="1:6" s="2" customFormat="1" ht="11.25" x14ac:dyDescent="0.25">
      <c r="A127" s="24">
        <v>81011</v>
      </c>
      <c r="B127" s="26" t="s">
        <v>96</v>
      </c>
      <c r="C127" s="28">
        <v>3309186</v>
      </c>
      <c r="E127" s="28">
        <v>9973747</v>
      </c>
      <c r="F127" s="2">
        <f t="shared" si="0"/>
        <v>6664561</v>
      </c>
    </row>
    <row r="128" spans="1:6" s="2" customFormat="1" ht="11.25" x14ac:dyDescent="0.25">
      <c r="A128" s="24">
        <v>81012</v>
      </c>
      <c r="B128" s="26" t="s">
        <v>721</v>
      </c>
      <c r="C128" s="28">
        <v>64830</v>
      </c>
      <c r="E128" s="28">
        <v>56594</v>
      </c>
      <c r="F128" s="2">
        <f t="shared" si="0"/>
        <v>-8236</v>
      </c>
    </row>
    <row r="129" spans="1:6" s="2" customFormat="1" ht="11.25" x14ac:dyDescent="0.25">
      <c r="A129" s="24">
        <v>81013</v>
      </c>
      <c r="B129" s="26" t="s">
        <v>730</v>
      </c>
      <c r="C129" s="28">
        <v>22407</v>
      </c>
      <c r="E129" s="28">
        <v>23301</v>
      </c>
      <c r="F129" s="2">
        <f t="shared" si="0"/>
        <v>894</v>
      </c>
    </row>
    <row r="130" spans="1:6" x14ac:dyDescent="0.25">
      <c r="A130" s="24">
        <v>820</v>
      </c>
      <c r="B130" s="24" t="s">
        <v>97</v>
      </c>
      <c r="C130" s="39">
        <f>+C131</f>
        <v>40586005</v>
      </c>
      <c r="D130" s="2"/>
      <c r="E130" s="39"/>
      <c r="F130" s="2"/>
    </row>
    <row r="131" spans="1:6" x14ac:dyDescent="0.25">
      <c r="A131" s="24">
        <v>8201</v>
      </c>
      <c r="B131" s="26" t="s">
        <v>98</v>
      </c>
      <c r="C131" s="28">
        <f>+C133+C132</f>
        <v>40586005</v>
      </c>
      <c r="D131" s="2"/>
      <c r="E131" s="28"/>
      <c r="F131" s="2"/>
    </row>
    <row r="132" spans="1:6" ht="22.5" x14ac:dyDescent="0.25">
      <c r="A132" s="24">
        <v>82011</v>
      </c>
      <c r="B132" s="34" t="s">
        <v>99</v>
      </c>
      <c r="C132" s="28">
        <v>22864400</v>
      </c>
      <c r="D132" s="2"/>
      <c r="E132" s="28">
        <v>23459979</v>
      </c>
      <c r="F132" s="2">
        <f t="shared" si="0"/>
        <v>595579</v>
      </c>
    </row>
    <row r="133" spans="1:6" ht="22.5" x14ac:dyDescent="0.25">
      <c r="A133" s="24">
        <v>82012</v>
      </c>
      <c r="B133" s="34" t="s">
        <v>100</v>
      </c>
      <c r="C133" s="28">
        <v>17721605</v>
      </c>
      <c r="D133" s="2"/>
      <c r="E133" s="28">
        <v>19667504</v>
      </c>
      <c r="F133" s="2">
        <f t="shared" si="0"/>
        <v>1945899</v>
      </c>
    </row>
    <row r="134" spans="1:6" x14ac:dyDescent="0.25">
      <c r="A134" s="24">
        <v>830</v>
      </c>
      <c r="B134" s="24" t="s">
        <v>101</v>
      </c>
      <c r="C134" s="39">
        <f>SUM(C135:C139)</f>
        <v>0</v>
      </c>
      <c r="D134" s="2"/>
      <c r="E134" s="39"/>
      <c r="F134" s="2">
        <f t="shared" si="0"/>
        <v>0</v>
      </c>
    </row>
    <row r="135" spans="1:6" x14ac:dyDescent="0.25">
      <c r="A135" s="24">
        <v>8301</v>
      </c>
      <c r="B135" s="40" t="s">
        <v>102</v>
      </c>
      <c r="C135" s="28">
        <v>0</v>
      </c>
      <c r="D135" s="2"/>
      <c r="E135" s="28"/>
      <c r="F135" s="2">
        <f t="shared" si="0"/>
        <v>0</v>
      </c>
    </row>
    <row r="136" spans="1:6" x14ac:dyDescent="0.25">
      <c r="A136" s="24">
        <v>8302</v>
      </c>
      <c r="B136" s="40" t="s">
        <v>103</v>
      </c>
      <c r="C136" s="28">
        <v>0</v>
      </c>
      <c r="D136" s="2"/>
      <c r="E136" s="28"/>
      <c r="F136" s="2">
        <f t="shared" si="0"/>
        <v>0</v>
      </c>
    </row>
    <row r="137" spans="1:6" x14ac:dyDescent="0.25">
      <c r="A137" s="24">
        <v>8303</v>
      </c>
      <c r="B137" s="40" t="s">
        <v>104</v>
      </c>
      <c r="C137" s="28">
        <v>0</v>
      </c>
      <c r="D137" s="2"/>
      <c r="E137" s="28"/>
      <c r="F137" s="2">
        <f t="shared" si="0"/>
        <v>0</v>
      </c>
    </row>
    <row r="138" spans="1:6" x14ac:dyDescent="0.25">
      <c r="A138" s="24">
        <v>8304</v>
      </c>
      <c r="B138" s="40" t="s">
        <v>105</v>
      </c>
      <c r="C138" s="28">
        <v>0</v>
      </c>
      <c r="D138" s="2"/>
      <c r="E138" s="28"/>
      <c r="F138" s="2">
        <f t="shared" si="0"/>
        <v>0</v>
      </c>
    </row>
    <row r="139" spans="1:6" x14ac:dyDescent="0.25">
      <c r="A139" s="24">
        <v>8310</v>
      </c>
      <c r="B139" s="24" t="s">
        <v>106</v>
      </c>
      <c r="C139" s="39">
        <f t="shared" ref="C139" si="1">+C140+C141</f>
        <v>0</v>
      </c>
      <c r="D139" s="2"/>
      <c r="E139" s="39"/>
      <c r="F139" s="2">
        <f t="shared" si="0"/>
        <v>0</v>
      </c>
    </row>
    <row r="140" spans="1:6" x14ac:dyDescent="0.25">
      <c r="A140" s="24">
        <v>83101</v>
      </c>
      <c r="B140" s="40" t="s">
        <v>734</v>
      </c>
      <c r="C140" s="28">
        <v>0</v>
      </c>
      <c r="D140" s="2"/>
      <c r="E140" s="28"/>
      <c r="F140" s="2">
        <f t="shared" si="0"/>
        <v>0</v>
      </c>
    </row>
    <row r="141" spans="1:6" x14ac:dyDescent="0.25">
      <c r="A141" s="24">
        <v>83102</v>
      </c>
      <c r="B141" s="40" t="s">
        <v>735</v>
      </c>
      <c r="C141" s="28">
        <v>0</v>
      </c>
      <c r="D141" s="2"/>
      <c r="E141" s="28"/>
      <c r="F141" s="2">
        <f t="shared" si="0"/>
        <v>0</v>
      </c>
    </row>
    <row r="142" spans="1:6" hidden="1" x14ac:dyDescent="0.25">
      <c r="A142" s="24">
        <v>83103</v>
      </c>
      <c r="B142" s="40" t="s">
        <v>138</v>
      </c>
      <c r="C142" s="28">
        <v>0</v>
      </c>
      <c r="D142" s="2"/>
      <c r="E142" s="28"/>
      <c r="F142" s="2">
        <f t="shared" si="0"/>
        <v>0</v>
      </c>
    </row>
    <row r="143" spans="1:6" hidden="1" x14ac:dyDescent="0.25">
      <c r="A143" s="24">
        <v>83104</v>
      </c>
      <c r="B143" s="40" t="s">
        <v>107</v>
      </c>
      <c r="C143" s="28">
        <v>0</v>
      </c>
      <c r="D143" s="2"/>
      <c r="E143" s="28"/>
      <c r="F143" s="2">
        <f t="shared" si="0"/>
        <v>0</v>
      </c>
    </row>
    <row r="144" spans="1:6" s="55" customFormat="1" x14ac:dyDescent="0.25">
      <c r="A144" s="24">
        <v>840</v>
      </c>
      <c r="B144" s="24" t="s">
        <v>127</v>
      </c>
      <c r="C144" s="39">
        <f>+C145+C146+C147</f>
        <v>473854</v>
      </c>
      <c r="D144" s="2"/>
      <c r="E144" s="39"/>
      <c r="F144" s="2"/>
    </row>
    <row r="145" spans="1:6" s="2" customFormat="1" ht="11.25" x14ac:dyDescent="0.25">
      <c r="A145" s="24">
        <v>8401</v>
      </c>
      <c r="B145" s="26" t="s">
        <v>92</v>
      </c>
      <c r="C145" s="28">
        <v>405771</v>
      </c>
      <c r="E145" s="28">
        <v>457760</v>
      </c>
      <c r="F145" s="2">
        <f t="shared" si="0"/>
        <v>51989</v>
      </c>
    </row>
    <row r="146" spans="1:6" s="2" customFormat="1" ht="11.25" x14ac:dyDescent="0.25">
      <c r="A146" s="24">
        <v>8402</v>
      </c>
      <c r="B146" s="26" t="s">
        <v>94</v>
      </c>
      <c r="C146" s="28">
        <v>68083</v>
      </c>
      <c r="E146" s="28">
        <v>71346</v>
      </c>
      <c r="F146" s="2">
        <f t="shared" si="0"/>
        <v>3263</v>
      </c>
    </row>
    <row r="147" spans="1:6" s="10" customFormat="1" ht="11.25" x14ac:dyDescent="0.2">
      <c r="A147" s="24">
        <v>8403</v>
      </c>
      <c r="B147" s="26" t="s">
        <v>89</v>
      </c>
      <c r="C147" s="28">
        <v>0</v>
      </c>
      <c r="D147" s="2"/>
      <c r="E147" s="28"/>
      <c r="F147" s="2">
        <f>SUM(F120:F146)</f>
        <v>9438130</v>
      </c>
    </row>
    <row r="148" spans="1:6" x14ac:dyDescent="0.25">
      <c r="A148" s="24">
        <v>850</v>
      </c>
      <c r="B148" s="24" t="s">
        <v>128</v>
      </c>
      <c r="C148" s="39">
        <f>SUM(C149)</f>
        <v>0</v>
      </c>
      <c r="E148" s="39"/>
      <c r="F148" s="2"/>
    </row>
    <row r="149" spans="1:6" ht="22.5" x14ac:dyDescent="0.25">
      <c r="A149" s="24">
        <v>8501</v>
      </c>
      <c r="B149" s="41" t="s">
        <v>129</v>
      </c>
      <c r="C149" s="28">
        <v>0</v>
      </c>
      <c r="E149" s="28"/>
      <c r="F149" s="2"/>
    </row>
    <row r="150" spans="1:6" s="2" customFormat="1" ht="11.25" x14ac:dyDescent="0.25">
      <c r="A150" s="4"/>
      <c r="B150" s="5"/>
      <c r="C150" s="6"/>
    </row>
    <row r="151" spans="1:6" s="3" customFormat="1" ht="12" x14ac:dyDescent="0.25">
      <c r="A151" s="21">
        <v>0</v>
      </c>
      <c r="B151" s="22" t="s">
        <v>130</v>
      </c>
      <c r="C151" s="23">
        <f>SUM(C153)</f>
        <v>0</v>
      </c>
      <c r="F151" s="2"/>
    </row>
    <row r="152" spans="1:6" s="2" customFormat="1" ht="11.25" x14ac:dyDescent="0.25">
      <c r="A152" s="4"/>
      <c r="B152" s="8"/>
      <c r="C152" s="6"/>
    </row>
    <row r="153" spans="1:6" x14ac:dyDescent="0.25">
      <c r="A153" s="42" t="s">
        <v>131</v>
      </c>
      <c r="B153" s="24" t="s">
        <v>132</v>
      </c>
      <c r="C153" s="39">
        <f>SUM(C154)</f>
        <v>0</v>
      </c>
      <c r="F153" s="2"/>
    </row>
    <row r="154" spans="1:6" ht="45" x14ac:dyDescent="0.25">
      <c r="A154" s="42" t="s">
        <v>133</v>
      </c>
      <c r="B154" s="34" t="s">
        <v>134</v>
      </c>
      <c r="C154" s="28">
        <v>0</v>
      </c>
      <c r="F154" s="2"/>
    </row>
    <row r="155" spans="1:6" x14ac:dyDescent="0.25">
      <c r="A155" s="2"/>
      <c r="B155" s="2"/>
      <c r="C155" s="2"/>
      <c r="F155" s="2"/>
    </row>
    <row r="156" spans="1:6" s="2" customFormat="1" ht="11.25" x14ac:dyDescent="0.25">
      <c r="A156" s="102" t="s">
        <v>108</v>
      </c>
      <c r="B156" s="103"/>
      <c r="C156" s="43">
        <f>SUM(C151,C117,C102,C86,C40,C28,C6)</f>
        <v>111592434</v>
      </c>
    </row>
    <row r="157" spans="1:6" s="2" customFormat="1" ht="11.25" x14ac:dyDescent="0.25">
      <c r="A157" s="11"/>
    </row>
    <row r="158" spans="1:6" x14ac:dyDescent="0.25">
      <c r="A158" s="2"/>
      <c r="B158" s="2" t="s">
        <v>714</v>
      </c>
      <c r="C158" s="28">
        <f>+C6+C28+C40+C86+C102</f>
        <v>16035035</v>
      </c>
      <c r="F158" s="2"/>
    </row>
    <row r="159" spans="1:6" x14ac:dyDescent="0.25">
      <c r="A159" s="44"/>
      <c r="B159" s="2" t="s">
        <v>715</v>
      </c>
      <c r="C159" s="28">
        <f>+C119+C144</f>
        <v>54971394</v>
      </c>
      <c r="F159" s="2"/>
    </row>
    <row r="160" spans="1:6" x14ac:dyDescent="0.25">
      <c r="A160" s="2"/>
      <c r="B160" s="2" t="s">
        <v>716</v>
      </c>
      <c r="C160" s="28">
        <f>+C132</f>
        <v>22864400</v>
      </c>
      <c r="F160" s="2"/>
    </row>
    <row r="161" spans="1:6" x14ac:dyDescent="0.25">
      <c r="A161" s="2"/>
      <c r="B161" s="2" t="s">
        <v>717</v>
      </c>
      <c r="C161" s="28">
        <f>+C133</f>
        <v>17721605</v>
      </c>
      <c r="F161" s="2"/>
    </row>
    <row r="162" spans="1:6" x14ac:dyDescent="0.25">
      <c r="A162" s="2"/>
      <c r="B162" s="2" t="s">
        <v>728</v>
      </c>
      <c r="C162" s="28">
        <f>C153</f>
        <v>0</v>
      </c>
      <c r="F162" s="2"/>
    </row>
    <row r="163" spans="1:6" x14ac:dyDescent="0.25">
      <c r="A163" s="2"/>
      <c r="B163" s="2" t="s">
        <v>733</v>
      </c>
      <c r="C163" s="28">
        <f>C140</f>
        <v>0</v>
      </c>
      <c r="F163" s="2"/>
    </row>
    <row r="164" spans="1:6" x14ac:dyDescent="0.25">
      <c r="A164" s="2"/>
      <c r="B164" s="2"/>
      <c r="C164" s="28"/>
    </row>
    <row r="165" spans="1:6" x14ac:dyDescent="0.25">
      <c r="A165" s="2"/>
      <c r="B165" s="2"/>
      <c r="C165" s="87"/>
    </row>
    <row r="166" spans="1:6" x14ac:dyDescent="0.25">
      <c r="A166" s="2"/>
      <c r="B166" s="2" t="s">
        <v>723</v>
      </c>
      <c r="C166" s="88">
        <f>SUM(C158:C165)</f>
        <v>111592434</v>
      </c>
    </row>
    <row r="167" spans="1:6" x14ac:dyDescent="0.25">
      <c r="A167" s="2"/>
      <c r="B167" s="2"/>
    </row>
    <row r="168" spans="1:6" x14ac:dyDescent="0.25">
      <c r="A168" s="2"/>
      <c r="B168" s="2"/>
    </row>
    <row r="169" spans="1:6" x14ac:dyDescent="0.25">
      <c r="A169" s="2"/>
      <c r="B169" s="2"/>
    </row>
    <row r="170" spans="1:6" x14ac:dyDescent="0.25">
      <c r="A170" s="2"/>
      <c r="B170" s="2"/>
    </row>
    <row r="171" spans="1:6" x14ac:dyDescent="0.25">
      <c r="A171" s="2"/>
      <c r="B171" s="2"/>
    </row>
    <row r="172" spans="1:6" x14ac:dyDescent="0.25">
      <c r="A172" s="2"/>
      <c r="B172" s="2"/>
    </row>
    <row r="173" spans="1:6" x14ac:dyDescent="0.25">
      <c r="A173" s="2"/>
      <c r="B173" s="2"/>
    </row>
    <row r="174" spans="1:6" x14ac:dyDescent="0.25">
      <c r="A174" s="2"/>
      <c r="B174" s="2"/>
    </row>
    <row r="175" spans="1:6" x14ac:dyDescent="0.25">
      <c r="A175" s="2"/>
      <c r="B175" s="2"/>
    </row>
    <row r="176" spans="1:6" x14ac:dyDescent="0.25">
      <c r="A176" s="2"/>
      <c r="B176" s="2"/>
    </row>
    <row r="177" spans="1:2" x14ac:dyDescent="0.25">
      <c r="A177" s="2"/>
      <c r="B177" s="2"/>
    </row>
    <row r="178" spans="1:2" x14ac:dyDescent="0.25">
      <c r="A178" s="2"/>
      <c r="B178" s="2"/>
    </row>
    <row r="179" spans="1:2" x14ac:dyDescent="0.25">
      <c r="A179" s="2"/>
      <c r="B179" s="2"/>
    </row>
    <row r="180" spans="1:2" x14ac:dyDescent="0.25">
      <c r="A180" s="2"/>
      <c r="B180" s="2"/>
    </row>
    <row r="181" spans="1:2" x14ac:dyDescent="0.25">
      <c r="A181" s="2"/>
      <c r="B181" s="2"/>
    </row>
  </sheetData>
  <protectedRanges>
    <protectedRange sqref="C28:C29 C25" name="Rango2_5"/>
    <protectedRange sqref="C13:C18" name="Rango1_1_2"/>
    <protectedRange sqref="C21:C24" name="Rango2_1_2"/>
    <protectedRange sqref="C26:C27" name="Rango2_2_2"/>
    <protectedRange sqref="C30:C37" name="Rango2_3_2"/>
  </protectedRanges>
  <mergeCells count="3">
    <mergeCell ref="A1:C1"/>
    <mergeCell ref="A2:C2"/>
    <mergeCell ref="A156:B156"/>
  </mergeCells>
  <printOptions horizontalCentered="1"/>
  <pageMargins left="0.31496062992125984" right="0.31496062992125984" top="0.74803149606299213" bottom="0.74803149606299213" header="0.31496062992125984" footer="0.31496062992125984"/>
  <pageSetup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O393"/>
  <sheetViews>
    <sheetView topLeftCell="A199" zoomScaleNormal="100" workbookViewId="0">
      <selection activeCell="H371" sqref="H371"/>
    </sheetView>
  </sheetViews>
  <sheetFormatPr baseColWidth="10" defaultRowHeight="15" x14ac:dyDescent="0.25"/>
  <cols>
    <col min="1" max="1" width="1.28515625" customWidth="1"/>
    <col min="2" max="2" width="8.85546875" customWidth="1"/>
    <col min="3" max="3" width="43.28515625" customWidth="1"/>
    <col min="4" max="4" width="16" customWidth="1"/>
    <col min="5" max="5" width="17.42578125" customWidth="1"/>
    <col min="6" max="6" width="17.7109375" customWidth="1"/>
    <col min="7" max="7" width="15.42578125" customWidth="1"/>
    <col min="8" max="8" width="15.140625" customWidth="1"/>
    <col min="9" max="10" width="15.140625" hidden="1" customWidth="1"/>
    <col min="11" max="11" width="11.42578125" hidden="1" customWidth="1"/>
    <col min="12" max="12" width="19" hidden="1" customWidth="1"/>
    <col min="15" max="15" width="21" customWidth="1"/>
  </cols>
  <sheetData>
    <row r="1" spans="1:15" ht="15.75" x14ac:dyDescent="0.25">
      <c r="A1" s="56"/>
      <c r="B1" s="106" t="s">
        <v>727</v>
      </c>
      <c r="C1" s="106"/>
      <c r="D1" s="106"/>
      <c r="E1" s="106"/>
      <c r="F1" s="106"/>
      <c r="G1" s="106"/>
      <c r="H1" s="106"/>
      <c r="I1" s="106"/>
      <c r="J1" s="106"/>
      <c r="K1" s="106"/>
      <c r="L1" s="106"/>
    </row>
    <row r="2" spans="1:15" ht="15.75" x14ac:dyDescent="0.25">
      <c r="A2" s="56"/>
      <c r="B2" s="106" t="s">
        <v>740</v>
      </c>
      <c r="C2" s="106"/>
      <c r="D2" s="106"/>
      <c r="E2" s="106"/>
      <c r="F2" s="106"/>
      <c r="G2" s="106"/>
      <c r="H2" s="106"/>
      <c r="I2" s="106"/>
      <c r="J2" s="106"/>
      <c r="K2" s="106"/>
      <c r="L2" s="106"/>
    </row>
    <row r="3" spans="1:15" x14ac:dyDescent="0.25">
      <c r="A3" s="56"/>
      <c r="B3" s="57"/>
      <c r="C3" s="58"/>
      <c r="D3" s="56"/>
      <c r="E3" s="56"/>
      <c r="F3" s="56"/>
      <c r="G3" s="56"/>
      <c r="H3" s="56"/>
      <c r="I3" s="56"/>
      <c r="J3" s="56"/>
      <c r="K3" s="56"/>
      <c r="L3" s="56"/>
    </row>
    <row r="4" spans="1:15" ht="15.75" x14ac:dyDescent="0.25">
      <c r="A4" s="56"/>
      <c r="B4" s="59" t="s">
        <v>144</v>
      </c>
      <c r="C4" s="60" t="s">
        <v>145</v>
      </c>
      <c r="D4" s="60" t="s">
        <v>146</v>
      </c>
      <c r="E4" s="60" t="s">
        <v>147</v>
      </c>
      <c r="F4" s="60" t="s">
        <v>148</v>
      </c>
      <c r="G4" s="60" t="s">
        <v>732</v>
      </c>
      <c r="H4" s="60" t="s">
        <v>149</v>
      </c>
      <c r="I4" s="60" t="s">
        <v>150</v>
      </c>
      <c r="J4" s="60" t="s">
        <v>151</v>
      </c>
      <c r="K4" s="60" t="s">
        <v>151</v>
      </c>
      <c r="L4" s="60" t="s">
        <v>152</v>
      </c>
    </row>
    <row r="5" spans="1:15" ht="10.5" customHeight="1" x14ac:dyDescent="0.25">
      <c r="A5" s="56"/>
      <c r="B5" s="107" t="s">
        <v>153</v>
      </c>
      <c r="C5" s="108" t="s">
        <v>154</v>
      </c>
      <c r="D5" s="105" t="s">
        <v>155</v>
      </c>
      <c r="E5" s="105" t="s">
        <v>156</v>
      </c>
      <c r="F5" s="105" t="s">
        <v>157</v>
      </c>
      <c r="G5" s="105" t="s">
        <v>737</v>
      </c>
      <c r="H5" s="105" t="s">
        <v>738</v>
      </c>
      <c r="I5" s="105" t="s">
        <v>729</v>
      </c>
      <c r="J5" s="104" t="s">
        <v>731</v>
      </c>
      <c r="K5" s="104" t="s">
        <v>731</v>
      </c>
      <c r="L5" s="105" t="s">
        <v>729</v>
      </c>
    </row>
    <row r="6" spans="1:15" ht="21.75" customHeight="1" x14ac:dyDescent="0.25">
      <c r="A6" s="56"/>
      <c r="B6" s="107"/>
      <c r="C6" s="108"/>
      <c r="D6" s="105"/>
      <c r="E6" s="105"/>
      <c r="F6" s="105"/>
      <c r="G6" s="105"/>
      <c r="H6" s="105"/>
      <c r="I6" s="105"/>
      <c r="J6" s="104"/>
      <c r="K6" s="104"/>
      <c r="L6" s="105"/>
    </row>
    <row r="7" spans="1:15" x14ac:dyDescent="0.25">
      <c r="A7" s="56"/>
      <c r="B7" s="61">
        <v>10000</v>
      </c>
      <c r="C7" s="62" t="s">
        <v>158</v>
      </c>
      <c r="D7" s="63">
        <f>SUM(D8,D13,D18,D25,D32,D44)</f>
        <v>43920250.920000002</v>
      </c>
      <c r="E7" s="63">
        <f t="shared" ref="E7:K7" si="0">SUM(E8,E13,E18,E25,E32,E44)</f>
        <v>2150000</v>
      </c>
      <c r="F7" s="63">
        <f t="shared" si="0"/>
        <v>32570250.920000002</v>
      </c>
      <c r="G7" s="63">
        <f t="shared" si="0"/>
        <v>9200000</v>
      </c>
      <c r="H7" s="63">
        <f t="shared" si="0"/>
        <v>0</v>
      </c>
      <c r="I7" s="63">
        <f t="shared" si="0"/>
        <v>0</v>
      </c>
      <c r="J7" s="63">
        <f t="shared" si="0"/>
        <v>0</v>
      </c>
      <c r="K7" s="63">
        <f t="shared" si="0"/>
        <v>0</v>
      </c>
      <c r="L7" s="63">
        <f>SUM(L8,L13,L18,L25,L32,L34)</f>
        <v>0</v>
      </c>
    </row>
    <row r="8" spans="1:15" ht="22.5" x14ac:dyDescent="0.25">
      <c r="A8" s="56"/>
      <c r="B8" s="61">
        <v>11000</v>
      </c>
      <c r="C8" s="62" t="s">
        <v>159</v>
      </c>
      <c r="D8" s="63">
        <f>D9+D11</f>
        <v>36000000</v>
      </c>
      <c r="E8" s="63">
        <f t="shared" ref="E8:L8" si="1">E9+E11</f>
        <v>2000000</v>
      </c>
      <c r="F8" s="63">
        <f t="shared" si="1"/>
        <v>27000000</v>
      </c>
      <c r="G8" s="63">
        <f t="shared" si="1"/>
        <v>7000000</v>
      </c>
      <c r="H8" s="63">
        <f t="shared" si="1"/>
        <v>0</v>
      </c>
      <c r="I8" s="63">
        <f t="shared" si="1"/>
        <v>0</v>
      </c>
      <c r="J8" s="63">
        <f t="shared" si="1"/>
        <v>0</v>
      </c>
      <c r="K8" s="63">
        <f t="shared" si="1"/>
        <v>0</v>
      </c>
      <c r="L8" s="63">
        <f t="shared" si="1"/>
        <v>0</v>
      </c>
      <c r="O8" s="86"/>
    </row>
    <row r="9" spans="1:15" hidden="1" x14ac:dyDescent="0.25">
      <c r="A9" s="56"/>
      <c r="B9" s="64" t="s">
        <v>160</v>
      </c>
      <c r="C9" s="65" t="s">
        <v>161</v>
      </c>
      <c r="D9" s="66">
        <f>SUM(D10)</f>
        <v>0</v>
      </c>
      <c r="E9" s="66">
        <f t="shared" ref="E9:L9" si="2">SUM(E10)</f>
        <v>0</v>
      </c>
      <c r="F9" s="66">
        <f t="shared" si="2"/>
        <v>0</v>
      </c>
      <c r="G9" s="66">
        <f t="shared" si="2"/>
        <v>0</v>
      </c>
      <c r="H9" s="66">
        <f t="shared" si="2"/>
        <v>0</v>
      </c>
      <c r="I9" s="66">
        <f t="shared" si="2"/>
        <v>0</v>
      </c>
      <c r="J9" s="66">
        <f t="shared" si="2"/>
        <v>0</v>
      </c>
      <c r="K9" s="66">
        <f t="shared" si="2"/>
        <v>0</v>
      </c>
      <c r="L9" s="66">
        <f t="shared" si="2"/>
        <v>0</v>
      </c>
    </row>
    <row r="10" spans="1:15" hidden="1" x14ac:dyDescent="0.25">
      <c r="A10" s="56"/>
      <c r="B10" s="67">
        <v>11101</v>
      </c>
      <c r="C10" s="68" t="s">
        <v>162</v>
      </c>
      <c r="D10" s="69">
        <f>+E10+F10+G10+H10+K10+L10</f>
        <v>0</v>
      </c>
      <c r="E10" s="69"/>
      <c r="F10" s="69"/>
      <c r="G10" s="69">
        <v>0</v>
      </c>
      <c r="H10" s="69">
        <v>0</v>
      </c>
      <c r="I10" s="69">
        <v>0</v>
      </c>
      <c r="J10" s="69">
        <v>0</v>
      </c>
      <c r="K10" s="69"/>
      <c r="L10" s="69"/>
    </row>
    <row r="11" spans="1:15" x14ac:dyDescent="0.25">
      <c r="A11" s="56"/>
      <c r="B11" s="64" t="s">
        <v>163</v>
      </c>
      <c r="C11" s="65" t="s">
        <v>164</v>
      </c>
      <c r="D11" s="63">
        <f>SUM(D12)</f>
        <v>36000000</v>
      </c>
      <c r="E11" s="66">
        <f t="shared" ref="E11:L11" si="3">SUM(E12)</f>
        <v>2000000</v>
      </c>
      <c r="F11" s="63">
        <f t="shared" si="3"/>
        <v>27000000</v>
      </c>
      <c r="G11" s="63">
        <f t="shared" si="3"/>
        <v>7000000</v>
      </c>
      <c r="H11" s="66">
        <f t="shared" si="3"/>
        <v>0</v>
      </c>
      <c r="I11" s="66">
        <f t="shared" si="3"/>
        <v>0</v>
      </c>
      <c r="J11" s="66">
        <f t="shared" si="3"/>
        <v>0</v>
      </c>
      <c r="K11" s="66">
        <f t="shared" si="3"/>
        <v>0</v>
      </c>
      <c r="L11" s="66">
        <f t="shared" si="3"/>
        <v>0</v>
      </c>
      <c r="O11" s="86"/>
    </row>
    <row r="12" spans="1:15" x14ac:dyDescent="0.25">
      <c r="A12" s="56"/>
      <c r="B12" s="67">
        <v>11301</v>
      </c>
      <c r="C12" s="68" t="s">
        <v>165</v>
      </c>
      <c r="D12" s="69">
        <f>+E12+F12+G12+H12+K12+L12</f>
        <v>36000000</v>
      </c>
      <c r="E12" s="69">
        <v>2000000</v>
      </c>
      <c r="F12" s="69">
        <v>27000000</v>
      </c>
      <c r="G12" s="69">
        <v>7000000</v>
      </c>
      <c r="H12" s="69">
        <v>0</v>
      </c>
      <c r="I12" s="69">
        <v>0</v>
      </c>
      <c r="J12" s="69">
        <v>0</v>
      </c>
      <c r="K12" s="69"/>
      <c r="L12" s="69"/>
    </row>
    <row r="13" spans="1:15" ht="22.5" x14ac:dyDescent="0.25">
      <c r="A13" s="56"/>
      <c r="B13" s="61">
        <v>12000</v>
      </c>
      <c r="C13" s="62" t="s">
        <v>166</v>
      </c>
      <c r="D13" s="63">
        <f>SUM(D14,D16)</f>
        <v>590250.91999999993</v>
      </c>
      <c r="E13" s="63">
        <f t="shared" ref="E13:L13" si="4">SUM(E14,E16)</f>
        <v>0</v>
      </c>
      <c r="F13" s="63">
        <f t="shared" si="4"/>
        <v>490250.92</v>
      </c>
      <c r="G13" s="63">
        <f t="shared" si="4"/>
        <v>100000</v>
      </c>
      <c r="H13" s="63">
        <f t="shared" si="4"/>
        <v>0</v>
      </c>
      <c r="I13" s="63">
        <f t="shared" si="4"/>
        <v>0</v>
      </c>
      <c r="J13" s="63">
        <f t="shared" si="4"/>
        <v>0</v>
      </c>
      <c r="K13" s="63">
        <f t="shared" si="4"/>
        <v>0</v>
      </c>
      <c r="L13" s="63">
        <f t="shared" si="4"/>
        <v>0</v>
      </c>
    </row>
    <row r="14" spans="1:15" x14ac:dyDescent="0.25">
      <c r="A14" s="56"/>
      <c r="B14" s="64">
        <v>12100</v>
      </c>
      <c r="C14" s="65" t="s">
        <v>167</v>
      </c>
      <c r="D14" s="66">
        <f>SUM(D15)</f>
        <v>590250.91999999993</v>
      </c>
      <c r="E14" s="66">
        <f t="shared" ref="E14:L14" si="5">SUM(E15)</f>
        <v>0</v>
      </c>
      <c r="F14" s="66">
        <f t="shared" si="5"/>
        <v>490250.92</v>
      </c>
      <c r="G14" s="66">
        <f t="shared" si="5"/>
        <v>100000</v>
      </c>
      <c r="H14" s="66">
        <f t="shared" si="5"/>
        <v>0</v>
      </c>
      <c r="I14" s="66">
        <f t="shared" si="5"/>
        <v>0</v>
      </c>
      <c r="J14" s="66">
        <f t="shared" si="5"/>
        <v>0</v>
      </c>
      <c r="K14" s="66">
        <f t="shared" si="5"/>
        <v>0</v>
      </c>
      <c r="L14" s="66">
        <f t="shared" si="5"/>
        <v>0</v>
      </c>
    </row>
    <row r="15" spans="1:15" x14ac:dyDescent="0.25">
      <c r="A15" s="56"/>
      <c r="B15" s="67">
        <v>12101</v>
      </c>
      <c r="C15" s="68" t="s">
        <v>168</v>
      </c>
      <c r="D15" s="69">
        <f>+E15+F15+G15+H15+K15+L15</f>
        <v>590250.91999999993</v>
      </c>
      <c r="E15" s="69">
        <v>0</v>
      </c>
      <c r="F15" s="69">
        <v>490250.92</v>
      </c>
      <c r="G15" s="69">
        <v>100000</v>
      </c>
      <c r="H15" s="69">
        <v>0</v>
      </c>
      <c r="I15" s="69"/>
      <c r="J15" s="69"/>
      <c r="K15" s="69"/>
      <c r="L15" s="69">
        <v>0</v>
      </c>
    </row>
    <row r="16" spans="1:15" hidden="1" x14ac:dyDescent="0.25">
      <c r="A16" s="56"/>
      <c r="B16" s="64" t="s">
        <v>169</v>
      </c>
      <c r="C16" s="65" t="s">
        <v>170</v>
      </c>
      <c r="D16" s="66">
        <f>SUM(D17)</f>
        <v>0</v>
      </c>
      <c r="E16" s="66">
        <f t="shared" ref="E16:L16" si="6">SUM(E17)</f>
        <v>0</v>
      </c>
      <c r="F16" s="66">
        <f t="shared" si="6"/>
        <v>0</v>
      </c>
      <c r="G16" s="66">
        <f t="shared" si="6"/>
        <v>0</v>
      </c>
      <c r="H16" s="66">
        <f t="shared" si="6"/>
        <v>0</v>
      </c>
      <c r="I16" s="66">
        <f t="shared" si="6"/>
        <v>0</v>
      </c>
      <c r="J16" s="66">
        <f t="shared" si="6"/>
        <v>0</v>
      </c>
      <c r="K16" s="66">
        <f t="shared" si="6"/>
        <v>0</v>
      </c>
      <c r="L16" s="66">
        <f t="shared" si="6"/>
        <v>0</v>
      </c>
    </row>
    <row r="17" spans="1:12" hidden="1" x14ac:dyDescent="0.25">
      <c r="A17" s="56"/>
      <c r="B17" s="67">
        <v>12201</v>
      </c>
      <c r="C17" s="68" t="s">
        <v>171</v>
      </c>
      <c r="D17" s="69">
        <f>+E17+F17+G17+H17+K17+L17</f>
        <v>0</v>
      </c>
      <c r="E17" s="69">
        <v>0</v>
      </c>
      <c r="F17" s="69">
        <v>0</v>
      </c>
      <c r="G17" s="69">
        <v>0</v>
      </c>
      <c r="H17" s="69">
        <v>0</v>
      </c>
      <c r="I17" s="69">
        <v>0</v>
      </c>
      <c r="J17" s="69">
        <v>0</v>
      </c>
      <c r="K17" s="69">
        <v>0</v>
      </c>
      <c r="L17" s="69">
        <v>0</v>
      </c>
    </row>
    <row r="18" spans="1:12" x14ac:dyDescent="0.25">
      <c r="A18" s="56"/>
      <c r="B18" s="61">
        <v>13000</v>
      </c>
      <c r="C18" s="62" t="s">
        <v>172</v>
      </c>
      <c r="D18" s="63">
        <f>SUM(D19,D21,D23)</f>
        <v>5100000</v>
      </c>
      <c r="E18" s="63">
        <f t="shared" ref="E18:L18" si="7">SUM(E19,E21,E23)</f>
        <v>0</v>
      </c>
      <c r="F18" s="63">
        <f t="shared" si="7"/>
        <v>3000000</v>
      </c>
      <c r="G18" s="63">
        <f t="shared" si="7"/>
        <v>2100000</v>
      </c>
      <c r="H18" s="63">
        <f t="shared" si="7"/>
        <v>0</v>
      </c>
      <c r="I18" s="63">
        <f t="shared" si="7"/>
        <v>0</v>
      </c>
      <c r="J18" s="63">
        <f t="shared" si="7"/>
        <v>0</v>
      </c>
      <c r="K18" s="63">
        <f t="shared" si="7"/>
        <v>0</v>
      </c>
      <c r="L18" s="63">
        <f t="shared" si="7"/>
        <v>0</v>
      </c>
    </row>
    <row r="19" spans="1:12" ht="22.5" x14ac:dyDescent="0.25">
      <c r="A19" s="56"/>
      <c r="B19" s="64" t="s">
        <v>173</v>
      </c>
      <c r="C19" s="65" t="s">
        <v>174</v>
      </c>
      <c r="D19" s="66">
        <f>SUM(D20)</f>
        <v>4000000</v>
      </c>
      <c r="E19" s="66">
        <f t="shared" ref="E19:L19" si="8">SUM(E20)</f>
        <v>0</v>
      </c>
      <c r="F19" s="66">
        <f t="shared" si="8"/>
        <v>2000000</v>
      </c>
      <c r="G19" s="66">
        <f t="shared" si="8"/>
        <v>2000000</v>
      </c>
      <c r="H19" s="66">
        <f t="shared" si="8"/>
        <v>0</v>
      </c>
      <c r="I19" s="66">
        <f t="shared" si="8"/>
        <v>0</v>
      </c>
      <c r="J19" s="66">
        <f t="shared" si="8"/>
        <v>0</v>
      </c>
      <c r="K19" s="66">
        <f t="shared" si="8"/>
        <v>0</v>
      </c>
      <c r="L19" s="66">
        <f t="shared" si="8"/>
        <v>0</v>
      </c>
    </row>
    <row r="20" spans="1:12" ht="22.5" x14ac:dyDescent="0.25">
      <c r="A20" s="56"/>
      <c r="B20" s="67">
        <v>13201</v>
      </c>
      <c r="C20" s="68" t="s">
        <v>175</v>
      </c>
      <c r="D20" s="69">
        <f>+E20+F20+G20+H20+K20+L20</f>
        <v>4000000</v>
      </c>
      <c r="E20" s="69"/>
      <c r="F20" s="69">
        <v>2000000</v>
      </c>
      <c r="G20" s="69">
        <v>2000000</v>
      </c>
      <c r="H20" s="69">
        <v>0</v>
      </c>
      <c r="I20" s="69">
        <v>0</v>
      </c>
      <c r="J20" s="69">
        <v>0</v>
      </c>
      <c r="K20" s="69">
        <v>0</v>
      </c>
      <c r="L20" s="69">
        <v>0</v>
      </c>
    </row>
    <row r="21" spans="1:12" hidden="1" x14ac:dyDescent="0.25">
      <c r="A21" s="56"/>
      <c r="B21" s="64" t="s">
        <v>176</v>
      </c>
      <c r="C21" s="65" t="s">
        <v>177</v>
      </c>
      <c r="D21" s="66">
        <f>SUM(D22)</f>
        <v>0</v>
      </c>
      <c r="E21" s="66">
        <f t="shared" ref="E21:L21" si="9">SUM(E22)</f>
        <v>0</v>
      </c>
      <c r="F21" s="66">
        <f t="shared" si="9"/>
        <v>0</v>
      </c>
      <c r="G21" s="66">
        <f t="shared" si="9"/>
        <v>0</v>
      </c>
      <c r="H21" s="66">
        <f t="shared" si="9"/>
        <v>0</v>
      </c>
      <c r="I21" s="66">
        <f t="shared" si="9"/>
        <v>0</v>
      </c>
      <c r="J21" s="66">
        <f t="shared" si="9"/>
        <v>0</v>
      </c>
      <c r="K21" s="66">
        <f t="shared" si="9"/>
        <v>0</v>
      </c>
      <c r="L21" s="66">
        <f t="shared" si="9"/>
        <v>0</v>
      </c>
    </row>
    <row r="22" spans="1:12" hidden="1" x14ac:dyDescent="0.25">
      <c r="A22" s="56"/>
      <c r="B22" s="67">
        <v>13301</v>
      </c>
      <c r="C22" s="68" t="s">
        <v>178</v>
      </c>
      <c r="D22" s="69">
        <f>+E22+F22+G22+H22+K22+L22</f>
        <v>0</v>
      </c>
      <c r="E22" s="69">
        <v>0</v>
      </c>
      <c r="F22" s="69">
        <v>0</v>
      </c>
      <c r="G22" s="69">
        <v>0</v>
      </c>
      <c r="H22" s="69">
        <v>0</v>
      </c>
      <c r="I22" s="69">
        <v>0</v>
      </c>
      <c r="J22" s="69">
        <v>0</v>
      </c>
      <c r="K22" s="69">
        <v>0</v>
      </c>
      <c r="L22" s="69">
        <v>0</v>
      </c>
    </row>
    <row r="23" spans="1:12" x14ac:dyDescent="0.25">
      <c r="A23" s="56"/>
      <c r="B23" s="64" t="s">
        <v>179</v>
      </c>
      <c r="C23" s="65" t="s">
        <v>180</v>
      </c>
      <c r="D23" s="66">
        <f>SUM(D24)</f>
        <v>1100000</v>
      </c>
      <c r="E23" s="66">
        <f t="shared" ref="E23:L23" si="10">SUM(E24)</f>
        <v>0</v>
      </c>
      <c r="F23" s="66">
        <f t="shared" si="10"/>
        <v>1000000</v>
      </c>
      <c r="G23" s="66">
        <f t="shared" si="10"/>
        <v>100000</v>
      </c>
      <c r="H23" s="66">
        <f t="shared" si="10"/>
        <v>0</v>
      </c>
      <c r="I23" s="66">
        <f t="shared" si="10"/>
        <v>0</v>
      </c>
      <c r="J23" s="66">
        <f t="shared" si="10"/>
        <v>0</v>
      </c>
      <c r="K23" s="66">
        <f t="shared" si="10"/>
        <v>0</v>
      </c>
      <c r="L23" s="66">
        <f t="shared" si="10"/>
        <v>0</v>
      </c>
    </row>
    <row r="24" spans="1:12" x14ac:dyDescent="0.25">
      <c r="A24" s="56"/>
      <c r="B24" s="67">
        <v>13401</v>
      </c>
      <c r="C24" s="68" t="s">
        <v>181</v>
      </c>
      <c r="D24" s="69">
        <f>+E24+F24+G24+H24+K24+L24</f>
        <v>1100000</v>
      </c>
      <c r="E24" s="69"/>
      <c r="F24" s="69">
        <v>1000000</v>
      </c>
      <c r="G24" s="69">
        <v>100000</v>
      </c>
      <c r="H24" s="69">
        <v>0</v>
      </c>
      <c r="I24" s="69">
        <v>0</v>
      </c>
      <c r="J24" s="69">
        <v>0</v>
      </c>
      <c r="K24" s="69"/>
      <c r="L24" s="69"/>
    </row>
    <row r="25" spans="1:12" x14ac:dyDescent="0.25">
      <c r="A25" s="56"/>
      <c r="B25" s="61">
        <v>14000</v>
      </c>
      <c r="C25" s="62" t="s">
        <v>182</v>
      </c>
      <c r="D25" s="63">
        <f>SUM(D26,D28,D30)</f>
        <v>200000</v>
      </c>
      <c r="E25" s="63">
        <f t="shared" ref="E25:L25" si="11">SUM(E26,E28,E30)</f>
        <v>0</v>
      </c>
      <c r="F25" s="63">
        <f t="shared" si="11"/>
        <v>200000</v>
      </c>
      <c r="G25" s="63">
        <f t="shared" si="11"/>
        <v>0</v>
      </c>
      <c r="H25" s="63">
        <f t="shared" si="11"/>
        <v>0</v>
      </c>
      <c r="I25" s="63">
        <f t="shared" si="11"/>
        <v>0</v>
      </c>
      <c r="J25" s="63">
        <f t="shared" si="11"/>
        <v>0</v>
      </c>
      <c r="K25" s="63">
        <f t="shared" si="11"/>
        <v>0</v>
      </c>
      <c r="L25" s="63">
        <f t="shared" si="11"/>
        <v>0</v>
      </c>
    </row>
    <row r="26" spans="1:12" hidden="1" x14ac:dyDescent="0.25">
      <c r="A26" s="56"/>
      <c r="B26" s="64" t="s">
        <v>183</v>
      </c>
      <c r="C26" s="65" t="s">
        <v>184</v>
      </c>
      <c r="D26" s="66">
        <f>SUM(D27)</f>
        <v>0</v>
      </c>
      <c r="E26" s="66">
        <f t="shared" ref="E26:L26" si="12">SUM(E27)</f>
        <v>0</v>
      </c>
      <c r="F26" s="66">
        <f t="shared" si="12"/>
        <v>0</v>
      </c>
      <c r="G26" s="66">
        <f t="shared" si="12"/>
        <v>0</v>
      </c>
      <c r="H26" s="66">
        <f t="shared" si="12"/>
        <v>0</v>
      </c>
      <c r="I26" s="66">
        <f t="shared" si="12"/>
        <v>0</v>
      </c>
      <c r="J26" s="66">
        <f t="shared" si="12"/>
        <v>0</v>
      </c>
      <c r="K26" s="66">
        <f t="shared" si="12"/>
        <v>0</v>
      </c>
      <c r="L26" s="66">
        <f t="shared" si="12"/>
        <v>0</v>
      </c>
    </row>
    <row r="27" spans="1:12" hidden="1" x14ac:dyDescent="0.25">
      <c r="A27" s="56"/>
      <c r="B27" s="67">
        <v>14101</v>
      </c>
      <c r="C27" s="68" t="s">
        <v>185</v>
      </c>
      <c r="D27" s="69">
        <f>+E27+F27+G27+H27+K27+L27</f>
        <v>0</v>
      </c>
      <c r="E27" s="69"/>
      <c r="F27" s="69"/>
      <c r="G27" s="69"/>
      <c r="H27" s="69">
        <v>0</v>
      </c>
      <c r="I27" s="69"/>
      <c r="J27" s="69"/>
      <c r="K27" s="69"/>
      <c r="L27" s="69"/>
    </row>
    <row r="28" spans="1:12" hidden="1" x14ac:dyDescent="0.25">
      <c r="A28" s="56"/>
      <c r="B28" s="64" t="s">
        <v>186</v>
      </c>
      <c r="C28" s="65" t="s">
        <v>187</v>
      </c>
      <c r="D28" s="66">
        <f>SUM(D29)</f>
        <v>0</v>
      </c>
      <c r="E28" s="66">
        <f t="shared" ref="E28:L28" si="13">SUM(E29)</f>
        <v>0</v>
      </c>
      <c r="F28" s="66">
        <f t="shared" si="13"/>
        <v>0</v>
      </c>
      <c r="G28" s="66">
        <f t="shared" si="13"/>
        <v>0</v>
      </c>
      <c r="H28" s="66">
        <f t="shared" si="13"/>
        <v>0</v>
      </c>
      <c r="I28" s="66">
        <f t="shared" si="13"/>
        <v>0</v>
      </c>
      <c r="J28" s="66">
        <f t="shared" si="13"/>
        <v>0</v>
      </c>
      <c r="K28" s="66">
        <f t="shared" si="13"/>
        <v>0</v>
      </c>
      <c r="L28" s="66">
        <f t="shared" si="13"/>
        <v>0</v>
      </c>
    </row>
    <row r="29" spans="1:12" hidden="1" x14ac:dyDescent="0.25">
      <c r="A29" s="56"/>
      <c r="B29" s="67">
        <v>14301</v>
      </c>
      <c r="C29" s="68" t="s">
        <v>188</v>
      </c>
      <c r="D29" s="69">
        <f>+E29+F29+G29+H29+K29+L29</f>
        <v>0</v>
      </c>
      <c r="E29" s="69">
        <v>0</v>
      </c>
      <c r="F29" s="69"/>
      <c r="G29" s="69">
        <v>0</v>
      </c>
      <c r="H29" s="69">
        <v>0</v>
      </c>
      <c r="I29" s="69">
        <v>0</v>
      </c>
      <c r="J29" s="69">
        <v>0</v>
      </c>
      <c r="K29" s="69">
        <v>0</v>
      </c>
      <c r="L29" s="69"/>
    </row>
    <row r="30" spans="1:12" x14ac:dyDescent="0.25">
      <c r="A30" s="56"/>
      <c r="B30" s="64">
        <v>14400</v>
      </c>
      <c r="C30" s="65" t="s">
        <v>189</v>
      </c>
      <c r="D30" s="66">
        <f>SUM(D31)</f>
        <v>200000</v>
      </c>
      <c r="E30" s="66">
        <f t="shared" ref="E30:L30" si="14">SUM(E31)</f>
        <v>0</v>
      </c>
      <c r="F30" s="66">
        <f t="shared" si="14"/>
        <v>200000</v>
      </c>
      <c r="G30" s="66">
        <f t="shared" si="14"/>
        <v>0</v>
      </c>
      <c r="H30" s="66">
        <f t="shared" si="14"/>
        <v>0</v>
      </c>
      <c r="I30" s="66">
        <f t="shared" si="14"/>
        <v>0</v>
      </c>
      <c r="J30" s="66">
        <f t="shared" si="14"/>
        <v>0</v>
      </c>
      <c r="K30" s="66" t="s">
        <v>722</v>
      </c>
      <c r="L30" s="66">
        <f t="shared" si="14"/>
        <v>0</v>
      </c>
    </row>
    <row r="31" spans="1:12" x14ac:dyDescent="0.25">
      <c r="A31" s="56"/>
      <c r="B31" s="67">
        <v>14401</v>
      </c>
      <c r="C31" s="68" t="s">
        <v>190</v>
      </c>
      <c r="D31" s="69">
        <f>+E31+F31+G31+H31+K31+L31</f>
        <v>200000</v>
      </c>
      <c r="E31" s="69">
        <v>0</v>
      </c>
      <c r="F31" s="69">
        <v>200000</v>
      </c>
      <c r="G31" s="69">
        <v>0</v>
      </c>
      <c r="H31" s="69">
        <v>0</v>
      </c>
      <c r="I31" s="69">
        <v>0</v>
      </c>
      <c r="J31" s="69">
        <v>0</v>
      </c>
      <c r="K31" s="69">
        <v>0</v>
      </c>
      <c r="L31" s="69">
        <v>0</v>
      </c>
    </row>
    <row r="32" spans="1:12" x14ac:dyDescent="0.25">
      <c r="A32" s="56"/>
      <c r="B32" s="61">
        <v>15000</v>
      </c>
      <c r="C32" s="62" t="s">
        <v>191</v>
      </c>
      <c r="D32" s="63">
        <f>SUM(D33,D35,D37)</f>
        <v>1300000</v>
      </c>
      <c r="E32" s="63">
        <f t="shared" ref="E32:L32" si="15">SUM(E33,E35,E37)</f>
        <v>0</v>
      </c>
      <c r="F32" s="63">
        <f t="shared" si="15"/>
        <v>1300000</v>
      </c>
      <c r="G32" s="63">
        <f t="shared" si="15"/>
        <v>0</v>
      </c>
      <c r="H32" s="63">
        <f t="shared" si="15"/>
        <v>0</v>
      </c>
      <c r="I32" s="63">
        <f t="shared" si="15"/>
        <v>0</v>
      </c>
      <c r="J32" s="63">
        <f t="shared" si="15"/>
        <v>0</v>
      </c>
      <c r="K32" s="63">
        <f t="shared" si="15"/>
        <v>0</v>
      </c>
      <c r="L32" s="63">
        <f t="shared" si="15"/>
        <v>0</v>
      </c>
    </row>
    <row r="33" spans="1:12" ht="22.5" x14ac:dyDescent="0.25">
      <c r="A33" s="56"/>
      <c r="B33" s="64" t="s">
        <v>192</v>
      </c>
      <c r="C33" s="65" t="s">
        <v>193</v>
      </c>
      <c r="D33" s="66">
        <f>SUM(D34)</f>
        <v>300000</v>
      </c>
      <c r="E33" s="66">
        <f t="shared" ref="E33:L33" si="16">SUM(E34)</f>
        <v>0</v>
      </c>
      <c r="F33" s="66">
        <f t="shared" si="16"/>
        <v>300000</v>
      </c>
      <c r="G33" s="66">
        <f t="shared" si="16"/>
        <v>0</v>
      </c>
      <c r="H33" s="66">
        <f t="shared" si="16"/>
        <v>0</v>
      </c>
      <c r="I33" s="66">
        <f t="shared" si="16"/>
        <v>0</v>
      </c>
      <c r="J33" s="66">
        <f t="shared" si="16"/>
        <v>0</v>
      </c>
      <c r="K33" s="66">
        <f t="shared" si="16"/>
        <v>0</v>
      </c>
      <c r="L33" s="66">
        <f t="shared" si="16"/>
        <v>0</v>
      </c>
    </row>
    <row r="34" spans="1:12" x14ac:dyDescent="0.25">
      <c r="A34" s="56"/>
      <c r="B34" s="67" t="s">
        <v>194</v>
      </c>
      <c r="C34" s="68" t="s">
        <v>195</v>
      </c>
      <c r="D34" s="69">
        <f>+E34+F34+G34+H34+K34+L34</f>
        <v>300000</v>
      </c>
      <c r="E34" s="69"/>
      <c r="F34" s="69">
        <v>300000</v>
      </c>
      <c r="G34" s="69">
        <v>0</v>
      </c>
      <c r="H34" s="69">
        <v>0</v>
      </c>
      <c r="I34" s="69">
        <v>0</v>
      </c>
      <c r="J34" s="69">
        <v>0</v>
      </c>
      <c r="K34" s="69"/>
      <c r="L34" s="69">
        <v>0</v>
      </c>
    </row>
    <row r="35" spans="1:12" x14ac:dyDescent="0.25">
      <c r="A35" s="56"/>
      <c r="B35" s="64">
        <v>15200</v>
      </c>
      <c r="C35" s="65" t="s">
        <v>196</v>
      </c>
      <c r="D35" s="66">
        <f>SUM(D36)</f>
        <v>1000000</v>
      </c>
      <c r="E35" s="66">
        <f t="shared" ref="E35:L35" si="17">SUM(E36)</f>
        <v>0</v>
      </c>
      <c r="F35" s="66">
        <f t="shared" si="17"/>
        <v>1000000</v>
      </c>
      <c r="G35" s="66">
        <f t="shared" si="17"/>
        <v>0</v>
      </c>
      <c r="H35" s="66">
        <f t="shared" si="17"/>
        <v>0</v>
      </c>
      <c r="I35" s="66">
        <f t="shared" si="17"/>
        <v>0</v>
      </c>
      <c r="J35" s="66">
        <f t="shared" si="17"/>
        <v>0</v>
      </c>
      <c r="K35" s="66">
        <f t="shared" si="17"/>
        <v>0</v>
      </c>
      <c r="L35" s="66">
        <f t="shared" si="17"/>
        <v>0</v>
      </c>
    </row>
    <row r="36" spans="1:12" x14ac:dyDescent="0.25">
      <c r="A36" s="56"/>
      <c r="B36" s="67">
        <v>15201</v>
      </c>
      <c r="C36" s="68" t="s">
        <v>197</v>
      </c>
      <c r="D36" s="69">
        <f>+E36+F36+G36+H36+K36+L36</f>
        <v>1000000</v>
      </c>
      <c r="E36" s="69"/>
      <c r="F36" s="69">
        <v>1000000</v>
      </c>
      <c r="G36" s="69">
        <v>0</v>
      </c>
      <c r="H36" s="69">
        <v>0</v>
      </c>
      <c r="I36" s="69">
        <v>0</v>
      </c>
      <c r="J36" s="69">
        <v>0</v>
      </c>
      <c r="K36" s="69">
        <v>0</v>
      </c>
      <c r="L36" s="69"/>
    </row>
    <row r="37" spans="1:12" hidden="1" x14ac:dyDescent="0.25">
      <c r="A37" s="56"/>
      <c r="B37" s="64" t="s">
        <v>198</v>
      </c>
      <c r="C37" s="65" t="s">
        <v>199</v>
      </c>
      <c r="D37" s="66">
        <f>SUM(D38:D43)</f>
        <v>0</v>
      </c>
      <c r="E37" s="66">
        <f t="shared" ref="E37:L37" si="18">SUM(E38:E43)</f>
        <v>0</v>
      </c>
      <c r="F37" s="66">
        <f t="shared" si="18"/>
        <v>0</v>
      </c>
      <c r="G37" s="66">
        <f t="shared" si="18"/>
        <v>0</v>
      </c>
      <c r="H37" s="66">
        <f t="shared" si="18"/>
        <v>0</v>
      </c>
      <c r="I37" s="66">
        <f t="shared" ref="I37:J37" si="19">SUM(I38:I43)</f>
        <v>0</v>
      </c>
      <c r="J37" s="66">
        <f t="shared" si="19"/>
        <v>0</v>
      </c>
      <c r="K37" s="66">
        <f t="shared" si="18"/>
        <v>0</v>
      </c>
      <c r="L37" s="66">
        <f t="shared" si="18"/>
        <v>0</v>
      </c>
    </row>
    <row r="38" spans="1:12" hidden="1" x14ac:dyDescent="0.25">
      <c r="A38" s="56"/>
      <c r="B38" s="67" t="s">
        <v>200</v>
      </c>
      <c r="C38" s="68" t="s">
        <v>201</v>
      </c>
      <c r="D38" s="69">
        <f t="shared" ref="D38:D43" si="20">+E38+F38+G38+H38+K38+L38</f>
        <v>0</v>
      </c>
      <c r="E38" s="69">
        <v>0</v>
      </c>
      <c r="F38" s="69">
        <v>0</v>
      </c>
      <c r="G38" s="69">
        <v>0</v>
      </c>
      <c r="H38" s="69">
        <v>0</v>
      </c>
      <c r="I38" s="69">
        <v>0</v>
      </c>
      <c r="J38" s="69">
        <v>0</v>
      </c>
      <c r="K38" s="69">
        <v>0</v>
      </c>
      <c r="L38" s="69">
        <v>0</v>
      </c>
    </row>
    <row r="39" spans="1:12" hidden="1" x14ac:dyDescent="0.25">
      <c r="A39" s="56"/>
      <c r="B39" s="67">
        <v>15400</v>
      </c>
      <c r="C39" s="68" t="s">
        <v>202</v>
      </c>
      <c r="D39" s="69">
        <f t="shared" si="20"/>
        <v>0</v>
      </c>
      <c r="E39" s="69"/>
      <c r="F39" s="69"/>
      <c r="G39" s="69">
        <v>0</v>
      </c>
      <c r="H39" s="69">
        <v>0</v>
      </c>
      <c r="I39" s="69"/>
      <c r="J39" s="69"/>
      <c r="K39" s="69"/>
      <c r="L39" s="69"/>
    </row>
    <row r="40" spans="1:12" hidden="1" x14ac:dyDescent="0.25">
      <c r="A40" s="56"/>
      <c r="B40" s="67" t="s">
        <v>203</v>
      </c>
      <c r="C40" s="68" t="s">
        <v>204</v>
      </c>
      <c r="D40" s="69">
        <f t="shared" si="20"/>
        <v>0</v>
      </c>
      <c r="E40" s="69">
        <v>0</v>
      </c>
      <c r="F40" s="69">
        <v>0</v>
      </c>
      <c r="G40" s="69">
        <v>0</v>
      </c>
      <c r="H40" s="69">
        <v>0</v>
      </c>
      <c r="I40" s="69">
        <v>0</v>
      </c>
      <c r="J40" s="69">
        <v>0</v>
      </c>
      <c r="K40" s="69">
        <v>0</v>
      </c>
      <c r="L40" s="69">
        <v>0</v>
      </c>
    </row>
    <row r="41" spans="1:12" hidden="1" x14ac:dyDescent="0.25">
      <c r="A41" s="56"/>
      <c r="B41" s="67" t="s">
        <v>205</v>
      </c>
      <c r="C41" s="68" t="s">
        <v>206</v>
      </c>
      <c r="D41" s="69">
        <f t="shared" si="20"/>
        <v>0</v>
      </c>
      <c r="E41" s="69">
        <v>0</v>
      </c>
      <c r="F41" s="69">
        <v>0</v>
      </c>
      <c r="G41" s="69">
        <v>0</v>
      </c>
      <c r="H41" s="69">
        <v>0</v>
      </c>
      <c r="I41" s="69">
        <v>0</v>
      </c>
      <c r="J41" s="69">
        <v>0</v>
      </c>
      <c r="K41" s="69">
        <v>0</v>
      </c>
      <c r="L41" s="69">
        <v>0</v>
      </c>
    </row>
    <row r="42" spans="1:12" hidden="1" x14ac:dyDescent="0.25">
      <c r="A42" s="56"/>
      <c r="B42" s="67" t="s">
        <v>207</v>
      </c>
      <c r="C42" s="68" t="s">
        <v>208</v>
      </c>
      <c r="D42" s="69">
        <f t="shared" si="20"/>
        <v>0</v>
      </c>
      <c r="E42" s="69">
        <v>0</v>
      </c>
      <c r="F42" s="69">
        <v>0</v>
      </c>
      <c r="G42" s="69">
        <v>0</v>
      </c>
      <c r="H42" s="69">
        <v>0</v>
      </c>
      <c r="I42" s="69">
        <v>0</v>
      </c>
      <c r="J42" s="69">
        <v>0</v>
      </c>
      <c r="K42" s="69">
        <v>0</v>
      </c>
      <c r="L42" s="69">
        <v>0</v>
      </c>
    </row>
    <row r="43" spans="1:12" hidden="1" x14ac:dyDescent="0.25">
      <c r="A43" s="56"/>
      <c r="B43" s="67" t="s">
        <v>209</v>
      </c>
      <c r="C43" s="68" t="s">
        <v>210</v>
      </c>
      <c r="D43" s="69">
        <f t="shared" si="20"/>
        <v>0</v>
      </c>
      <c r="E43" s="69">
        <v>0</v>
      </c>
      <c r="F43" s="69">
        <v>0</v>
      </c>
      <c r="G43" s="69">
        <v>0</v>
      </c>
      <c r="H43" s="69">
        <v>0</v>
      </c>
      <c r="I43" s="69">
        <v>0</v>
      </c>
      <c r="J43" s="69">
        <v>0</v>
      </c>
      <c r="K43" s="69">
        <v>0</v>
      </c>
      <c r="L43" s="69">
        <v>0</v>
      </c>
    </row>
    <row r="44" spans="1:12" ht="24" customHeight="1" x14ac:dyDescent="0.25">
      <c r="B44" s="61">
        <v>16000</v>
      </c>
      <c r="C44" s="62" t="s">
        <v>718</v>
      </c>
      <c r="D44" s="63">
        <f>SUBTOTAL(9,E44:L44)</f>
        <v>730000</v>
      </c>
      <c r="E44" s="63">
        <f t="shared" ref="E44:L45" si="21">+E45</f>
        <v>150000</v>
      </c>
      <c r="F44" s="63">
        <f t="shared" si="21"/>
        <v>580000</v>
      </c>
      <c r="G44" s="63">
        <f t="shared" si="21"/>
        <v>0</v>
      </c>
      <c r="H44" s="63">
        <f t="shared" si="21"/>
        <v>0</v>
      </c>
      <c r="I44" s="63">
        <f t="shared" si="21"/>
        <v>0</v>
      </c>
      <c r="J44" s="63">
        <f t="shared" si="21"/>
        <v>0</v>
      </c>
      <c r="K44" s="63">
        <f t="shared" si="21"/>
        <v>0</v>
      </c>
      <c r="L44" s="63">
        <f t="shared" si="21"/>
        <v>0</v>
      </c>
    </row>
    <row r="45" spans="1:12" ht="24" customHeight="1" x14ac:dyDescent="0.25">
      <c r="B45" s="61">
        <v>16100</v>
      </c>
      <c r="C45" s="62" t="s">
        <v>719</v>
      </c>
      <c r="D45" s="63">
        <f>SUM(E45:K45)</f>
        <v>730000</v>
      </c>
      <c r="E45" s="63">
        <f t="shared" si="21"/>
        <v>150000</v>
      </c>
      <c r="F45" s="63">
        <f t="shared" si="21"/>
        <v>580000</v>
      </c>
      <c r="G45" s="63">
        <f t="shared" si="21"/>
        <v>0</v>
      </c>
      <c r="H45" s="63">
        <f t="shared" si="21"/>
        <v>0</v>
      </c>
      <c r="I45" s="63">
        <f t="shared" si="21"/>
        <v>0</v>
      </c>
      <c r="J45" s="63">
        <f t="shared" si="21"/>
        <v>0</v>
      </c>
      <c r="K45" s="63">
        <f t="shared" si="21"/>
        <v>0</v>
      </c>
      <c r="L45" s="63">
        <f t="shared" si="21"/>
        <v>0</v>
      </c>
    </row>
    <row r="46" spans="1:12" ht="25.5" customHeight="1" x14ac:dyDescent="0.25">
      <c r="B46" s="67">
        <v>16101</v>
      </c>
      <c r="C46" s="68" t="s">
        <v>720</v>
      </c>
      <c r="D46" s="69">
        <f>SUM(E46:L46)</f>
        <v>730000</v>
      </c>
      <c r="E46" s="69">
        <v>150000</v>
      </c>
      <c r="F46" s="69">
        <v>580000</v>
      </c>
      <c r="G46" s="69"/>
      <c r="H46" s="69"/>
      <c r="I46" s="69"/>
      <c r="J46" s="69"/>
      <c r="K46" s="69"/>
    </row>
    <row r="47" spans="1:12" x14ac:dyDescent="0.25">
      <c r="A47" s="56"/>
      <c r="B47" s="61">
        <v>20000</v>
      </c>
      <c r="C47" s="62" t="s">
        <v>211</v>
      </c>
      <c r="D47" s="63">
        <f>D48+D60+D63+D74+D79+D82+D91</f>
        <v>8150000</v>
      </c>
      <c r="E47" s="63">
        <f t="shared" ref="E47:L47" si="22">E48+E60+E63+E74+E79+E82+E91</f>
        <v>480000</v>
      </c>
      <c r="F47" s="63">
        <f t="shared" si="22"/>
        <v>4350000</v>
      </c>
      <c r="G47" s="63">
        <f t="shared" si="22"/>
        <v>3320000</v>
      </c>
      <c r="H47" s="63">
        <f t="shared" si="22"/>
        <v>0</v>
      </c>
      <c r="I47" s="63">
        <f t="shared" ref="I47:J47" si="23">I48+I60+I63+I74+I79+I82+I91</f>
        <v>0</v>
      </c>
      <c r="J47" s="63">
        <f t="shared" si="23"/>
        <v>0</v>
      </c>
      <c r="K47" s="63">
        <f t="shared" si="22"/>
        <v>0</v>
      </c>
      <c r="L47" s="63">
        <f t="shared" si="22"/>
        <v>0</v>
      </c>
    </row>
    <row r="48" spans="1:12" ht="22.5" x14ac:dyDescent="0.25">
      <c r="A48" s="56"/>
      <c r="B48" s="61">
        <v>21000</v>
      </c>
      <c r="C48" s="62" t="s">
        <v>212</v>
      </c>
      <c r="D48" s="63">
        <f>SUM(D49,D52,D54,D56,D58)</f>
        <v>1010000</v>
      </c>
      <c r="E48" s="63">
        <f t="shared" ref="E48:L48" si="24">SUM(E49,E52,E54,E56,E58)</f>
        <v>290000</v>
      </c>
      <c r="F48" s="63">
        <f t="shared" si="24"/>
        <v>650000</v>
      </c>
      <c r="G48" s="63">
        <f t="shared" si="24"/>
        <v>70000</v>
      </c>
      <c r="H48" s="63">
        <f t="shared" si="24"/>
        <v>0</v>
      </c>
      <c r="I48" s="63">
        <f t="shared" ref="I48:J48" si="25">SUM(I49,I52,I54,I56,I58)</f>
        <v>0</v>
      </c>
      <c r="J48" s="63">
        <f t="shared" si="25"/>
        <v>0</v>
      </c>
      <c r="K48" s="63">
        <f t="shared" si="24"/>
        <v>0</v>
      </c>
      <c r="L48" s="63">
        <f t="shared" si="24"/>
        <v>0</v>
      </c>
    </row>
    <row r="49" spans="1:12" x14ac:dyDescent="0.25">
      <c r="A49" s="56"/>
      <c r="B49" s="64" t="s">
        <v>213</v>
      </c>
      <c r="C49" s="65" t="s">
        <v>214</v>
      </c>
      <c r="D49" s="66">
        <f>SUM(D50:D51)</f>
        <v>400000</v>
      </c>
      <c r="E49" s="66">
        <f t="shared" ref="E49:L49" si="26">SUM(E50:E51)</f>
        <v>50000</v>
      </c>
      <c r="F49" s="66">
        <f t="shared" si="26"/>
        <v>300000</v>
      </c>
      <c r="G49" s="66">
        <f t="shared" si="26"/>
        <v>50000</v>
      </c>
      <c r="H49" s="66">
        <f t="shared" si="26"/>
        <v>0</v>
      </c>
      <c r="I49" s="66">
        <f t="shared" ref="I49:J49" si="27">SUM(I50:I51)</f>
        <v>0</v>
      </c>
      <c r="J49" s="66">
        <f t="shared" si="27"/>
        <v>0</v>
      </c>
      <c r="K49" s="66">
        <f t="shared" si="26"/>
        <v>0</v>
      </c>
      <c r="L49" s="66">
        <f t="shared" si="26"/>
        <v>0</v>
      </c>
    </row>
    <row r="50" spans="1:12" x14ac:dyDescent="0.25">
      <c r="A50" s="56"/>
      <c r="B50" s="67">
        <v>21101</v>
      </c>
      <c r="C50" s="68" t="s">
        <v>215</v>
      </c>
      <c r="D50" s="69">
        <f t="shared" ref="D50:D51" si="28">+E50+F50+G50+H50+K50+L50</f>
        <v>400000</v>
      </c>
      <c r="E50" s="94">
        <v>50000</v>
      </c>
      <c r="F50" s="94">
        <v>300000</v>
      </c>
      <c r="G50" s="94">
        <v>50000</v>
      </c>
      <c r="H50" s="94"/>
      <c r="I50" s="69"/>
      <c r="J50" s="69"/>
      <c r="K50" s="69"/>
      <c r="L50" s="69"/>
    </row>
    <row r="51" spans="1:12" hidden="1" x14ac:dyDescent="0.25">
      <c r="A51" s="56"/>
      <c r="B51" s="67" t="s">
        <v>216</v>
      </c>
      <c r="C51" s="68" t="s">
        <v>217</v>
      </c>
      <c r="D51" s="69">
        <f t="shared" si="28"/>
        <v>0</v>
      </c>
      <c r="E51" s="69">
        <v>0</v>
      </c>
      <c r="F51" s="69">
        <v>0</v>
      </c>
      <c r="G51" s="69">
        <v>0</v>
      </c>
      <c r="H51" s="69">
        <v>0</v>
      </c>
      <c r="I51" s="69">
        <v>0</v>
      </c>
      <c r="J51" s="69">
        <v>0</v>
      </c>
      <c r="K51" s="69">
        <v>0</v>
      </c>
      <c r="L51" s="69">
        <v>0</v>
      </c>
    </row>
    <row r="52" spans="1:12" x14ac:dyDescent="0.25">
      <c r="A52" s="56"/>
      <c r="B52" s="64" t="s">
        <v>218</v>
      </c>
      <c r="C52" s="65" t="s">
        <v>219</v>
      </c>
      <c r="D52" s="66">
        <f>SUM(D53)</f>
        <v>330000</v>
      </c>
      <c r="E52" s="66">
        <f t="shared" ref="E52:L52" si="29">SUM(E53)</f>
        <v>150000</v>
      </c>
      <c r="F52" s="66">
        <f t="shared" si="29"/>
        <v>180000</v>
      </c>
      <c r="G52" s="66">
        <f t="shared" si="29"/>
        <v>0</v>
      </c>
      <c r="H52" s="66">
        <f t="shared" si="29"/>
        <v>0</v>
      </c>
      <c r="I52" s="66">
        <f t="shared" si="29"/>
        <v>0</v>
      </c>
      <c r="J52" s="66">
        <f t="shared" si="29"/>
        <v>0</v>
      </c>
      <c r="K52" s="66">
        <f t="shared" si="29"/>
        <v>0</v>
      </c>
      <c r="L52" s="66">
        <f t="shared" si="29"/>
        <v>0</v>
      </c>
    </row>
    <row r="53" spans="1:12" x14ac:dyDescent="0.25">
      <c r="A53" s="56"/>
      <c r="B53" s="67">
        <v>21201</v>
      </c>
      <c r="C53" s="68" t="s">
        <v>220</v>
      </c>
      <c r="D53" s="69">
        <f t="shared" ref="D53" si="30">+E53+F53+G53+H53+K53+L53</f>
        <v>330000</v>
      </c>
      <c r="E53" s="69">
        <v>150000</v>
      </c>
      <c r="F53" s="69">
        <v>180000</v>
      </c>
      <c r="G53" s="69"/>
      <c r="H53" s="69">
        <v>0</v>
      </c>
      <c r="I53" s="69"/>
      <c r="J53" s="69"/>
      <c r="K53" s="69"/>
      <c r="L53" s="69"/>
    </row>
    <row r="54" spans="1:12" ht="22.5" x14ac:dyDescent="0.25">
      <c r="A54" s="56"/>
      <c r="B54" s="64" t="s">
        <v>221</v>
      </c>
      <c r="C54" s="65" t="s">
        <v>222</v>
      </c>
      <c r="D54" s="66">
        <f>SUM(D55)</f>
        <v>100000</v>
      </c>
      <c r="E54" s="66">
        <f t="shared" ref="E54:L54" si="31">SUM(E55)</f>
        <v>10000</v>
      </c>
      <c r="F54" s="66">
        <f t="shared" si="31"/>
        <v>70000</v>
      </c>
      <c r="G54" s="66">
        <f t="shared" si="31"/>
        <v>20000</v>
      </c>
      <c r="H54" s="66">
        <f t="shared" si="31"/>
        <v>0</v>
      </c>
      <c r="I54" s="66">
        <f t="shared" si="31"/>
        <v>0</v>
      </c>
      <c r="J54" s="66">
        <f t="shared" si="31"/>
        <v>0</v>
      </c>
      <c r="K54" s="66">
        <f t="shared" si="31"/>
        <v>0</v>
      </c>
      <c r="L54" s="66">
        <f t="shared" si="31"/>
        <v>0</v>
      </c>
    </row>
    <row r="55" spans="1:12" ht="22.5" x14ac:dyDescent="0.25">
      <c r="A55" s="56"/>
      <c r="B55" s="67">
        <v>21401</v>
      </c>
      <c r="C55" s="68" t="s">
        <v>223</v>
      </c>
      <c r="D55" s="69">
        <f t="shared" ref="D55" si="32">+E55+F55+G55+H55+K55+L55</f>
        <v>100000</v>
      </c>
      <c r="E55" s="69">
        <v>10000</v>
      </c>
      <c r="F55" s="69">
        <v>70000</v>
      </c>
      <c r="G55" s="69">
        <v>20000</v>
      </c>
      <c r="H55" s="69">
        <v>0</v>
      </c>
      <c r="I55" s="69">
        <v>0</v>
      </c>
      <c r="J55" s="69">
        <v>0</v>
      </c>
      <c r="K55" s="69">
        <v>0</v>
      </c>
      <c r="L55" s="69">
        <v>0</v>
      </c>
    </row>
    <row r="56" spans="1:12" x14ac:dyDescent="0.25">
      <c r="A56" s="56"/>
      <c r="B56" s="64" t="s">
        <v>224</v>
      </c>
      <c r="C56" s="65" t="s">
        <v>225</v>
      </c>
      <c r="D56" s="66">
        <f>SUM(D57)</f>
        <v>180000</v>
      </c>
      <c r="E56" s="66">
        <f t="shared" ref="E56:L56" si="33">SUM(E57)</f>
        <v>80000</v>
      </c>
      <c r="F56" s="66">
        <f t="shared" si="33"/>
        <v>100000</v>
      </c>
      <c r="G56" s="66">
        <f t="shared" si="33"/>
        <v>0</v>
      </c>
      <c r="H56" s="66">
        <f t="shared" si="33"/>
        <v>0</v>
      </c>
      <c r="I56" s="66"/>
      <c r="J56" s="66"/>
      <c r="K56" s="66"/>
      <c r="L56" s="66">
        <f t="shared" si="33"/>
        <v>0</v>
      </c>
    </row>
    <row r="57" spans="1:12" x14ac:dyDescent="0.25">
      <c r="A57" s="56"/>
      <c r="B57" s="67">
        <v>21601</v>
      </c>
      <c r="C57" s="68" t="s">
        <v>226</v>
      </c>
      <c r="D57" s="69">
        <f t="shared" ref="D57" si="34">+E57+F57+G57+H57+K57+L57</f>
        <v>180000</v>
      </c>
      <c r="E57" s="69">
        <v>80000</v>
      </c>
      <c r="F57" s="69">
        <v>100000</v>
      </c>
      <c r="G57" s="69"/>
      <c r="H57" s="69">
        <v>0</v>
      </c>
      <c r="I57" s="69">
        <v>0</v>
      </c>
      <c r="J57" s="69">
        <v>0</v>
      </c>
      <c r="K57" s="69">
        <v>0</v>
      </c>
      <c r="L57" s="69"/>
    </row>
    <row r="58" spans="1:12" hidden="1" x14ac:dyDescent="0.25">
      <c r="A58" s="56"/>
      <c r="B58" s="64" t="s">
        <v>227</v>
      </c>
      <c r="C58" s="65" t="s">
        <v>228</v>
      </c>
      <c r="D58" s="66">
        <f>SUM(D59)</f>
        <v>0</v>
      </c>
      <c r="E58" s="66">
        <f t="shared" ref="E58:L58" si="35">SUM(E59)</f>
        <v>0</v>
      </c>
      <c r="F58" s="66">
        <f t="shared" si="35"/>
        <v>0</v>
      </c>
      <c r="G58" s="66">
        <f t="shared" si="35"/>
        <v>0</v>
      </c>
      <c r="H58" s="66">
        <f t="shared" si="35"/>
        <v>0</v>
      </c>
      <c r="I58" s="66">
        <f t="shared" si="35"/>
        <v>0</v>
      </c>
      <c r="J58" s="66">
        <f t="shared" si="35"/>
        <v>0</v>
      </c>
      <c r="K58" s="66">
        <f t="shared" si="35"/>
        <v>0</v>
      </c>
      <c r="L58" s="66">
        <f t="shared" si="35"/>
        <v>0</v>
      </c>
    </row>
    <row r="59" spans="1:12" hidden="1" x14ac:dyDescent="0.25">
      <c r="A59" s="56"/>
      <c r="B59" s="67">
        <v>21701</v>
      </c>
      <c r="C59" s="68" t="s">
        <v>229</v>
      </c>
      <c r="D59" s="69">
        <f t="shared" ref="D59" si="36">+E59+F59+G59+H59+K59+L59</f>
        <v>0</v>
      </c>
      <c r="E59" s="69">
        <v>0</v>
      </c>
      <c r="F59" s="69"/>
      <c r="G59" s="69"/>
      <c r="H59" s="69">
        <v>0</v>
      </c>
      <c r="I59" s="69">
        <v>0</v>
      </c>
      <c r="J59" s="69">
        <v>0</v>
      </c>
      <c r="K59" s="69">
        <v>0</v>
      </c>
      <c r="L59" s="69">
        <v>0</v>
      </c>
    </row>
    <row r="60" spans="1:12" x14ac:dyDescent="0.25">
      <c r="A60" s="56"/>
      <c r="B60" s="61">
        <v>22000</v>
      </c>
      <c r="C60" s="62" t="s">
        <v>230</v>
      </c>
      <c r="D60" s="63">
        <f>SUM(D61)</f>
        <v>170000</v>
      </c>
      <c r="E60" s="63">
        <f t="shared" ref="E60:L61" si="37">SUM(E61)</f>
        <v>20000</v>
      </c>
      <c r="F60" s="63">
        <f t="shared" si="37"/>
        <v>150000</v>
      </c>
      <c r="G60" s="63">
        <f t="shared" si="37"/>
        <v>0</v>
      </c>
      <c r="H60" s="63">
        <f t="shared" si="37"/>
        <v>0</v>
      </c>
      <c r="I60" s="63">
        <f t="shared" si="37"/>
        <v>0</v>
      </c>
      <c r="J60" s="63">
        <f t="shared" si="37"/>
        <v>0</v>
      </c>
      <c r="K60" s="63">
        <f t="shared" si="37"/>
        <v>0</v>
      </c>
      <c r="L60" s="63">
        <f t="shared" si="37"/>
        <v>0</v>
      </c>
    </row>
    <row r="61" spans="1:12" x14ac:dyDescent="0.25">
      <c r="A61" s="56"/>
      <c r="B61" s="64">
        <v>22100</v>
      </c>
      <c r="C61" s="65" t="s">
        <v>231</v>
      </c>
      <c r="D61" s="66">
        <f>SUM(D62)</f>
        <v>170000</v>
      </c>
      <c r="E61" s="66">
        <f t="shared" si="37"/>
        <v>20000</v>
      </c>
      <c r="F61" s="66">
        <f t="shared" si="37"/>
        <v>150000</v>
      </c>
      <c r="G61" s="66">
        <f t="shared" si="37"/>
        <v>0</v>
      </c>
      <c r="H61" s="66">
        <f t="shared" si="37"/>
        <v>0</v>
      </c>
      <c r="I61" s="66">
        <f t="shared" si="37"/>
        <v>0</v>
      </c>
      <c r="J61" s="66">
        <f t="shared" si="37"/>
        <v>0</v>
      </c>
      <c r="K61" s="66">
        <f t="shared" si="37"/>
        <v>0</v>
      </c>
      <c r="L61" s="66">
        <f t="shared" si="37"/>
        <v>0</v>
      </c>
    </row>
    <row r="62" spans="1:12" x14ac:dyDescent="0.25">
      <c r="A62" s="56"/>
      <c r="B62" s="67">
        <v>22101</v>
      </c>
      <c r="C62" s="68" t="s">
        <v>232</v>
      </c>
      <c r="D62" s="69">
        <f t="shared" ref="D62" si="38">+E62+F62+G62+H62+K62+L62</f>
        <v>170000</v>
      </c>
      <c r="E62" s="69">
        <v>20000</v>
      </c>
      <c r="F62" s="69">
        <v>150000</v>
      </c>
      <c r="G62" s="69"/>
      <c r="H62" s="69">
        <v>0</v>
      </c>
      <c r="I62" s="69"/>
      <c r="J62" s="69"/>
      <c r="K62" s="69"/>
      <c r="L62" s="69"/>
    </row>
    <row r="63" spans="1:12" ht="22.5" hidden="1" x14ac:dyDescent="0.25">
      <c r="A63" s="56"/>
      <c r="B63" s="61">
        <v>24000</v>
      </c>
      <c r="C63" s="62" t="s">
        <v>233</v>
      </c>
      <c r="D63" s="63">
        <f>SUM(D64,D66,D68,D70,D72)</f>
        <v>0</v>
      </c>
      <c r="E63" s="63">
        <f t="shared" ref="E63:L63" si="39">SUM(E64,E66,E68,E70,E72)</f>
        <v>0</v>
      </c>
      <c r="F63" s="63">
        <f t="shared" si="39"/>
        <v>0</v>
      </c>
      <c r="G63" s="63">
        <f t="shared" si="39"/>
        <v>0</v>
      </c>
      <c r="H63" s="63">
        <f t="shared" si="39"/>
        <v>0</v>
      </c>
      <c r="I63" s="63">
        <f t="shared" ref="I63:J63" si="40">SUM(I64,I66,I68,I70,I72)</f>
        <v>0</v>
      </c>
      <c r="J63" s="63">
        <f t="shared" si="40"/>
        <v>0</v>
      </c>
      <c r="K63" s="63">
        <f t="shared" si="39"/>
        <v>0</v>
      </c>
      <c r="L63" s="63">
        <f t="shared" si="39"/>
        <v>0</v>
      </c>
    </row>
    <row r="64" spans="1:12" hidden="1" x14ac:dyDescent="0.25">
      <c r="A64" s="56"/>
      <c r="B64" s="64">
        <v>24100</v>
      </c>
      <c r="C64" s="65" t="s">
        <v>234</v>
      </c>
      <c r="D64" s="63">
        <f>SUM(D65)</f>
        <v>0</v>
      </c>
      <c r="E64" s="63">
        <f t="shared" ref="E64:L64" si="41">SUM(E65)</f>
        <v>0</v>
      </c>
      <c r="F64" s="63">
        <f t="shared" si="41"/>
        <v>0</v>
      </c>
      <c r="G64" s="63">
        <f t="shared" si="41"/>
        <v>0</v>
      </c>
      <c r="H64" s="63">
        <f t="shared" si="41"/>
        <v>0</v>
      </c>
      <c r="I64" s="63">
        <f t="shared" si="41"/>
        <v>0</v>
      </c>
      <c r="J64" s="63">
        <f t="shared" si="41"/>
        <v>0</v>
      </c>
      <c r="K64" s="63">
        <f t="shared" si="41"/>
        <v>0</v>
      </c>
      <c r="L64" s="63">
        <f t="shared" si="41"/>
        <v>0</v>
      </c>
    </row>
    <row r="65" spans="1:12" hidden="1" x14ac:dyDescent="0.25">
      <c r="A65" s="56"/>
      <c r="B65" s="67">
        <v>24101</v>
      </c>
      <c r="C65" s="68" t="s">
        <v>235</v>
      </c>
      <c r="D65" s="69">
        <f t="shared" ref="D65" si="42">+E65+F65+G65+H65+K65+L65</f>
        <v>0</v>
      </c>
      <c r="E65" s="70">
        <v>0</v>
      </c>
      <c r="F65" s="70">
        <v>0</v>
      </c>
      <c r="G65" s="70">
        <v>0</v>
      </c>
      <c r="H65" s="70">
        <v>0</v>
      </c>
      <c r="I65" s="70">
        <v>0</v>
      </c>
      <c r="J65" s="70">
        <v>0</v>
      </c>
      <c r="K65" s="70">
        <v>0</v>
      </c>
      <c r="L65" s="70">
        <v>0</v>
      </c>
    </row>
    <row r="66" spans="1:12" hidden="1" x14ac:dyDescent="0.25">
      <c r="A66" s="56"/>
      <c r="B66" s="64">
        <v>24200</v>
      </c>
      <c r="C66" s="65" t="s">
        <v>236</v>
      </c>
      <c r="D66" s="63">
        <f>SUM(D67)</f>
        <v>0</v>
      </c>
      <c r="E66" s="63">
        <f t="shared" ref="E66:L66" si="43">SUM(E67)</f>
        <v>0</v>
      </c>
      <c r="F66" s="63">
        <f t="shared" si="43"/>
        <v>0</v>
      </c>
      <c r="G66" s="63">
        <f t="shared" si="43"/>
        <v>0</v>
      </c>
      <c r="H66" s="63">
        <f t="shared" si="43"/>
        <v>0</v>
      </c>
      <c r="I66" s="63">
        <f t="shared" si="43"/>
        <v>0</v>
      </c>
      <c r="J66" s="63">
        <f t="shared" si="43"/>
        <v>0</v>
      </c>
      <c r="K66" s="63">
        <f t="shared" si="43"/>
        <v>0</v>
      </c>
      <c r="L66" s="63">
        <f t="shared" si="43"/>
        <v>0</v>
      </c>
    </row>
    <row r="67" spans="1:12" hidden="1" x14ac:dyDescent="0.25">
      <c r="A67" s="56"/>
      <c r="B67" s="67">
        <v>24201</v>
      </c>
      <c r="C67" s="68" t="s">
        <v>237</v>
      </c>
      <c r="D67" s="69">
        <f t="shared" ref="D67" si="44">+E67+F67+G67+H67+K67+L67</f>
        <v>0</v>
      </c>
      <c r="E67" s="70">
        <v>0</v>
      </c>
      <c r="F67" s="70">
        <v>0</v>
      </c>
      <c r="G67" s="70">
        <v>0</v>
      </c>
      <c r="H67" s="70">
        <v>0</v>
      </c>
      <c r="I67" s="70">
        <v>0</v>
      </c>
      <c r="J67" s="70">
        <v>0</v>
      </c>
      <c r="K67" s="70">
        <v>0</v>
      </c>
      <c r="L67" s="70">
        <v>0</v>
      </c>
    </row>
    <row r="68" spans="1:12" hidden="1" x14ac:dyDescent="0.25">
      <c r="A68" s="56"/>
      <c r="B68" s="64">
        <v>24300</v>
      </c>
      <c r="C68" s="65" t="s">
        <v>238</v>
      </c>
      <c r="D68" s="63">
        <f>SUM(D69)</f>
        <v>0</v>
      </c>
      <c r="E68" s="63">
        <f t="shared" ref="E68:L68" si="45">SUM(E69)</f>
        <v>0</v>
      </c>
      <c r="F68" s="63">
        <f t="shared" si="45"/>
        <v>0</v>
      </c>
      <c r="G68" s="63">
        <f t="shared" si="45"/>
        <v>0</v>
      </c>
      <c r="H68" s="63">
        <f t="shared" si="45"/>
        <v>0</v>
      </c>
      <c r="I68" s="63">
        <f t="shared" si="45"/>
        <v>0</v>
      </c>
      <c r="J68" s="63">
        <f t="shared" si="45"/>
        <v>0</v>
      </c>
      <c r="K68" s="63">
        <f t="shared" si="45"/>
        <v>0</v>
      </c>
      <c r="L68" s="63">
        <f t="shared" si="45"/>
        <v>0</v>
      </c>
    </row>
    <row r="69" spans="1:12" hidden="1" x14ac:dyDescent="0.25">
      <c r="A69" s="56"/>
      <c r="B69" s="67">
        <v>24301</v>
      </c>
      <c r="C69" s="68" t="s">
        <v>239</v>
      </c>
      <c r="D69" s="69">
        <f t="shared" ref="D69" si="46">+E69+F69+G69+H69+K69+L69</f>
        <v>0</v>
      </c>
      <c r="E69" s="70">
        <v>0</v>
      </c>
      <c r="F69" s="70">
        <v>0</v>
      </c>
      <c r="G69" s="70">
        <v>0</v>
      </c>
      <c r="H69" s="70">
        <v>0</v>
      </c>
      <c r="I69" s="70">
        <v>0</v>
      </c>
      <c r="J69" s="70">
        <v>0</v>
      </c>
      <c r="K69" s="70">
        <v>0</v>
      </c>
      <c r="L69" s="70">
        <v>0</v>
      </c>
    </row>
    <row r="70" spans="1:12" hidden="1" x14ac:dyDescent="0.25">
      <c r="A70" s="56"/>
      <c r="B70" s="64" t="s">
        <v>240</v>
      </c>
      <c r="C70" s="65" t="s">
        <v>241</v>
      </c>
      <c r="D70" s="66">
        <f>SUM(D71)</f>
        <v>0</v>
      </c>
      <c r="E70" s="66">
        <f t="shared" ref="E70:L70" si="47">SUM(E71)</f>
        <v>0</v>
      </c>
      <c r="F70" s="66">
        <f t="shared" si="47"/>
        <v>0</v>
      </c>
      <c r="G70" s="66">
        <f t="shared" si="47"/>
        <v>0</v>
      </c>
      <c r="H70" s="66">
        <f t="shared" si="47"/>
        <v>0</v>
      </c>
      <c r="I70" s="66">
        <f t="shared" si="47"/>
        <v>0</v>
      </c>
      <c r="J70" s="66">
        <f t="shared" si="47"/>
        <v>0</v>
      </c>
      <c r="K70" s="66">
        <f t="shared" si="47"/>
        <v>0</v>
      </c>
      <c r="L70" s="66">
        <f t="shared" si="47"/>
        <v>0</v>
      </c>
    </row>
    <row r="71" spans="1:12" hidden="1" x14ac:dyDescent="0.25">
      <c r="A71" s="56"/>
      <c r="B71" s="67">
        <v>24601</v>
      </c>
      <c r="C71" s="68" t="s">
        <v>242</v>
      </c>
      <c r="D71" s="69">
        <f t="shared" ref="D71" si="48">+E71+F71+G71+H71+K71+L71</f>
        <v>0</v>
      </c>
      <c r="E71" s="69"/>
      <c r="F71" s="69"/>
      <c r="G71" s="69"/>
      <c r="H71" s="69">
        <v>0</v>
      </c>
      <c r="I71" s="69"/>
      <c r="J71" s="69"/>
      <c r="K71" s="69"/>
      <c r="L71" s="69"/>
    </row>
    <row r="72" spans="1:12" hidden="1" x14ac:dyDescent="0.25">
      <c r="A72" s="56"/>
      <c r="B72" s="64">
        <v>24700</v>
      </c>
      <c r="C72" s="65" t="s">
        <v>243</v>
      </c>
      <c r="D72" s="66">
        <f>SUM(D73)</f>
        <v>0</v>
      </c>
      <c r="E72" s="66">
        <f t="shared" ref="E72:L72" si="49">SUM(E73)</f>
        <v>0</v>
      </c>
      <c r="F72" s="66">
        <f t="shared" si="49"/>
        <v>0</v>
      </c>
      <c r="G72" s="66">
        <f t="shared" si="49"/>
        <v>0</v>
      </c>
      <c r="H72" s="66">
        <f t="shared" si="49"/>
        <v>0</v>
      </c>
      <c r="I72" s="66">
        <f t="shared" si="49"/>
        <v>0</v>
      </c>
      <c r="J72" s="66">
        <f t="shared" si="49"/>
        <v>0</v>
      </c>
      <c r="K72" s="66">
        <f t="shared" si="49"/>
        <v>0</v>
      </c>
      <c r="L72" s="66">
        <f t="shared" si="49"/>
        <v>0</v>
      </c>
    </row>
    <row r="73" spans="1:12" hidden="1" x14ac:dyDescent="0.25">
      <c r="A73" s="56"/>
      <c r="B73" s="67">
        <v>24701</v>
      </c>
      <c r="C73" s="68" t="s">
        <v>244</v>
      </c>
      <c r="D73" s="69">
        <f t="shared" ref="D73" si="50">+E73+F73+G73+H73+K73+L73</f>
        <v>0</v>
      </c>
      <c r="E73" s="69">
        <v>0</v>
      </c>
      <c r="F73" s="69">
        <v>0</v>
      </c>
      <c r="G73" s="69">
        <v>0</v>
      </c>
      <c r="H73" s="69">
        <v>0</v>
      </c>
      <c r="I73" s="69">
        <v>0</v>
      </c>
      <c r="J73" s="69">
        <v>0</v>
      </c>
      <c r="K73" s="69">
        <v>0</v>
      </c>
      <c r="L73" s="69">
        <v>0</v>
      </c>
    </row>
    <row r="74" spans="1:12" ht="22.5" x14ac:dyDescent="0.25">
      <c r="A74" s="56"/>
      <c r="B74" s="61">
        <v>25000</v>
      </c>
      <c r="C74" s="62" t="s">
        <v>245</v>
      </c>
      <c r="D74" s="63">
        <f>SUM(D75,D77)</f>
        <v>20000</v>
      </c>
      <c r="E74" s="63">
        <f t="shared" ref="E74:L74" si="51">SUM(E75,E77)</f>
        <v>0</v>
      </c>
      <c r="F74" s="63">
        <f t="shared" si="51"/>
        <v>20000</v>
      </c>
      <c r="G74" s="63">
        <f t="shared" si="51"/>
        <v>0</v>
      </c>
      <c r="H74" s="63">
        <f t="shared" si="51"/>
        <v>0</v>
      </c>
      <c r="I74" s="63">
        <f t="shared" ref="I74:J74" si="52">SUM(I75,I77)</f>
        <v>0</v>
      </c>
      <c r="J74" s="63">
        <f t="shared" si="52"/>
        <v>0</v>
      </c>
      <c r="K74" s="63">
        <f t="shared" si="51"/>
        <v>0</v>
      </c>
      <c r="L74" s="63">
        <f t="shared" si="51"/>
        <v>0</v>
      </c>
    </row>
    <row r="75" spans="1:12" x14ac:dyDescent="0.25">
      <c r="A75" s="56"/>
      <c r="B75" s="64" t="s">
        <v>246</v>
      </c>
      <c r="C75" s="65" t="s">
        <v>247</v>
      </c>
      <c r="D75" s="66">
        <f>SUM(D76)</f>
        <v>20000</v>
      </c>
      <c r="E75" s="66">
        <f t="shared" ref="E75:L75" si="53">SUM(E76)</f>
        <v>0</v>
      </c>
      <c r="F75" s="66">
        <f t="shared" si="53"/>
        <v>20000</v>
      </c>
      <c r="G75" s="66">
        <f t="shared" si="53"/>
        <v>0</v>
      </c>
      <c r="H75" s="66">
        <f t="shared" si="53"/>
        <v>0</v>
      </c>
      <c r="I75" s="66">
        <f t="shared" si="53"/>
        <v>0</v>
      </c>
      <c r="J75" s="66">
        <f t="shared" si="53"/>
        <v>0</v>
      </c>
      <c r="K75" s="66">
        <f t="shared" si="53"/>
        <v>0</v>
      </c>
      <c r="L75" s="66">
        <f t="shared" si="53"/>
        <v>0</v>
      </c>
    </row>
    <row r="76" spans="1:12" x14ac:dyDescent="0.25">
      <c r="A76" s="56"/>
      <c r="B76" s="67">
        <v>25301</v>
      </c>
      <c r="C76" s="68" t="s">
        <v>248</v>
      </c>
      <c r="D76" s="69">
        <f t="shared" ref="D76" si="54">+E76+F76+G76+H76+K76+L76</f>
        <v>20000</v>
      </c>
      <c r="E76" s="69"/>
      <c r="F76" s="69">
        <v>20000</v>
      </c>
      <c r="G76" s="69"/>
      <c r="H76" s="69">
        <v>0</v>
      </c>
      <c r="I76" s="69"/>
      <c r="J76" s="69"/>
      <c r="K76" s="69"/>
      <c r="L76" s="69"/>
    </row>
    <row r="77" spans="1:12" hidden="1" x14ac:dyDescent="0.25">
      <c r="A77" s="56"/>
      <c r="B77" s="64" t="s">
        <v>249</v>
      </c>
      <c r="C77" s="65" t="s">
        <v>250</v>
      </c>
      <c r="D77" s="66">
        <f>SUM(D78)</f>
        <v>0</v>
      </c>
      <c r="E77" s="66">
        <f t="shared" ref="E77:L77" si="55">SUM(E78)</f>
        <v>0</v>
      </c>
      <c r="F77" s="66">
        <f t="shared" si="55"/>
        <v>0</v>
      </c>
      <c r="G77" s="66">
        <f t="shared" si="55"/>
        <v>0</v>
      </c>
      <c r="H77" s="66">
        <f t="shared" si="55"/>
        <v>0</v>
      </c>
      <c r="I77" s="66">
        <f t="shared" si="55"/>
        <v>0</v>
      </c>
      <c r="J77" s="66">
        <f t="shared" si="55"/>
        <v>0</v>
      </c>
      <c r="K77" s="66">
        <f t="shared" si="55"/>
        <v>0</v>
      </c>
      <c r="L77" s="66">
        <f t="shared" si="55"/>
        <v>0</v>
      </c>
    </row>
    <row r="78" spans="1:12" hidden="1" x14ac:dyDescent="0.25">
      <c r="A78" s="56"/>
      <c r="B78" s="67">
        <v>25401</v>
      </c>
      <c r="C78" s="68" t="s">
        <v>251</v>
      </c>
      <c r="D78" s="69">
        <f t="shared" ref="D78" si="56">+E78+F78+G78+H78+K78+L78</f>
        <v>0</v>
      </c>
      <c r="E78" s="69">
        <v>0</v>
      </c>
      <c r="F78" s="69"/>
      <c r="G78" s="69"/>
      <c r="H78" s="69">
        <v>0</v>
      </c>
      <c r="I78" s="69"/>
      <c r="J78" s="69"/>
      <c r="K78" s="69"/>
      <c r="L78" s="69"/>
    </row>
    <row r="79" spans="1:12" x14ac:dyDescent="0.25">
      <c r="A79" s="56"/>
      <c r="B79" s="61">
        <v>26000</v>
      </c>
      <c r="C79" s="62" t="s">
        <v>252</v>
      </c>
      <c r="D79" s="63">
        <f>SUM(D80)</f>
        <v>6050000</v>
      </c>
      <c r="E79" s="63">
        <f t="shared" ref="E79:L80" si="57">SUM(E80)</f>
        <v>50000</v>
      </c>
      <c r="F79" s="63">
        <f t="shared" si="57"/>
        <v>3000000</v>
      </c>
      <c r="G79" s="63">
        <f t="shared" si="57"/>
        <v>3000000</v>
      </c>
      <c r="H79" s="63">
        <f t="shared" si="57"/>
        <v>0</v>
      </c>
      <c r="I79" s="63">
        <f t="shared" si="57"/>
        <v>0</v>
      </c>
      <c r="J79" s="63">
        <f t="shared" si="57"/>
        <v>0</v>
      </c>
      <c r="K79" s="63">
        <f t="shared" si="57"/>
        <v>0</v>
      </c>
      <c r="L79" s="63">
        <f t="shared" si="57"/>
        <v>0</v>
      </c>
    </row>
    <row r="80" spans="1:12" x14ac:dyDescent="0.25">
      <c r="A80" s="56"/>
      <c r="B80" s="64">
        <v>26100</v>
      </c>
      <c r="C80" s="65" t="s">
        <v>252</v>
      </c>
      <c r="D80" s="66">
        <f>SUM(D81)</f>
        <v>6050000</v>
      </c>
      <c r="E80" s="66">
        <f t="shared" si="57"/>
        <v>50000</v>
      </c>
      <c r="F80" s="66">
        <f t="shared" si="57"/>
        <v>3000000</v>
      </c>
      <c r="G80" s="66">
        <f t="shared" si="57"/>
        <v>3000000</v>
      </c>
      <c r="H80" s="66">
        <f t="shared" si="57"/>
        <v>0</v>
      </c>
      <c r="I80" s="66">
        <f t="shared" si="57"/>
        <v>0</v>
      </c>
      <c r="J80" s="66">
        <f t="shared" si="57"/>
        <v>0</v>
      </c>
      <c r="K80" s="66">
        <f t="shared" si="57"/>
        <v>0</v>
      </c>
      <c r="L80" s="66">
        <f t="shared" si="57"/>
        <v>0</v>
      </c>
    </row>
    <row r="81" spans="1:12" x14ac:dyDescent="0.25">
      <c r="A81" s="56"/>
      <c r="B81" s="67">
        <v>26101</v>
      </c>
      <c r="C81" s="68" t="s">
        <v>253</v>
      </c>
      <c r="D81" s="69">
        <f t="shared" ref="D81" si="58">+E81+F81+G81+H81+K81+L81</f>
        <v>6050000</v>
      </c>
      <c r="E81" s="69">
        <v>50000</v>
      </c>
      <c r="F81" s="69">
        <v>3000000</v>
      </c>
      <c r="G81" s="69">
        <v>3000000</v>
      </c>
      <c r="H81" s="69">
        <v>0</v>
      </c>
      <c r="I81" s="69"/>
      <c r="J81" s="69"/>
      <c r="K81" s="69"/>
      <c r="L81" s="69"/>
    </row>
    <row r="82" spans="1:12" ht="22.5" x14ac:dyDescent="0.25">
      <c r="A82" s="56"/>
      <c r="B82" s="61">
        <v>27000</v>
      </c>
      <c r="C82" s="62" t="s">
        <v>254</v>
      </c>
      <c r="D82" s="63">
        <f>SUM(D83,D85,D87,D89)</f>
        <v>430000</v>
      </c>
      <c r="E82" s="63">
        <f t="shared" ref="E82:L82" si="59">SUM(E83,E85,E87,E89)</f>
        <v>100000</v>
      </c>
      <c r="F82" s="63">
        <f t="shared" si="59"/>
        <v>80000</v>
      </c>
      <c r="G82" s="63">
        <f t="shared" si="59"/>
        <v>250000</v>
      </c>
      <c r="H82" s="63">
        <f t="shared" si="59"/>
        <v>0</v>
      </c>
      <c r="I82" s="63">
        <f t="shared" ref="I82:J82" si="60">SUM(I83,I85,I87,I89)</f>
        <v>0</v>
      </c>
      <c r="J82" s="63">
        <f t="shared" si="60"/>
        <v>0</v>
      </c>
      <c r="K82" s="63">
        <f t="shared" si="59"/>
        <v>0</v>
      </c>
      <c r="L82" s="63">
        <f t="shared" si="59"/>
        <v>0</v>
      </c>
    </row>
    <row r="83" spans="1:12" x14ac:dyDescent="0.25">
      <c r="A83" s="56"/>
      <c r="B83" s="64" t="s">
        <v>255</v>
      </c>
      <c r="C83" s="65" t="s">
        <v>256</v>
      </c>
      <c r="D83" s="66">
        <f>SUM(D84)</f>
        <v>200000</v>
      </c>
      <c r="E83" s="66">
        <f t="shared" ref="E83:L83" si="61">SUM(E84)</f>
        <v>100000</v>
      </c>
      <c r="F83" s="66">
        <f t="shared" si="61"/>
        <v>50000</v>
      </c>
      <c r="G83" s="66">
        <f t="shared" si="61"/>
        <v>50000</v>
      </c>
      <c r="H83" s="66">
        <f t="shared" si="61"/>
        <v>0</v>
      </c>
      <c r="I83" s="66">
        <f t="shared" si="61"/>
        <v>0</v>
      </c>
      <c r="J83" s="66">
        <f t="shared" si="61"/>
        <v>0</v>
      </c>
      <c r="K83" s="66">
        <f t="shared" si="61"/>
        <v>0</v>
      </c>
      <c r="L83" s="66">
        <f t="shared" si="61"/>
        <v>0</v>
      </c>
    </row>
    <row r="84" spans="1:12" x14ac:dyDescent="0.25">
      <c r="A84" s="56"/>
      <c r="B84" s="67">
        <v>27101</v>
      </c>
      <c r="C84" s="68" t="s">
        <v>257</v>
      </c>
      <c r="D84" s="69">
        <f t="shared" ref="D84" si="62">+E84+F84+G84+H84+K84+L84</f>
        <v>200000</v>
      </c>
      <c r="E84" s="69">
        <v>100000</v>
      </c>
      <c r="F84" s="69">
        <v>50000</v>
      </c>
      <c r="G84" s="69">
        <v>50000</v>
      </c>
      <c r="H84" s="69">
        <v>0</v>
      </c>
      <c r="I84" s="69"/>
      <c r="J84" s="69"/>
      <c r="K84" s="69"/>
      <c r="L84" s="69"/>
    </row>
    <row r="85" spans="1:12" x14ac:dyDescent="0.25">
      <c r="A85" s="56"/>
      <c r="B85" s="64" t="s">
        <v>258</v>
      </c>
      <c r="C85" s="65" t="s">
        <v>259</v>
      </c>
      <c r="D85" s="66">
        <f>SUM(D86)</f>
        <v>100000</v>
      </c>
      <c r="E85" s="66">
        <f t="shared" ref="E85:L85" si="63">SUM(E86)</f>
        <v>0</v>
      </c>
      <c r="F85" s="66">
        <f t="shared" si="63"/>
        <v>0</v>
      </c>
      <c r="G85" s="66">
        <f t="shared" si="63"/>
        <v>100000</v>
      </c>
      <c r="H85" s="66">
        <f t="shared" si="63"/>
        <v>0</v>
      </c>
      <c r="I85" s="66">
        <f t="shared" si="63"/>
        <v>0</v>
      </c>
      <c r="J85" s="66">
        <f t="shared" si="63"/>
        <v>0</v>
      </c>
      <c r="K85" s="66">
        <f t="shared" si="63"/>
        <v>0</v>
      </c>
      <c r="L85" s="66">
        <f t="shared" si="63"/>
        <v>0</v>
      </c>
    </row>
    <row r="86" spans="1:12" x14ac:dyDescent="0.25">
      <c r="A86" s="56"/>
      <c r="B86" s="67">
        <v>27201</v>
      </c>
      <c r="C86" s="68" t="s">
        <v>260</v>
      </c>
      <c r="D86" s="69">
        <f t="shared" ref="D86" si="64">+E86+F86+G86+H86+K86+L86</f>
        <v>100000</v>
      </c>
      <c r="E86" s="69">
        <v>0</v>
      </c>
      <c r="F86" s="69">
        <v>0</v>
      </c>
      <c r="G86" s="69">
        <v>100000</v>
      </c>
      <c r="H86" s="69">
        <v>0</v>
      </c>
      <c r="I86" s="69">
        <v>0</v>
      </c>
      <c r="J86" s="69">
        <v>0</v>
      </c>
      <c r="K86" s="69">
        <v>0</v>
      </c>
      <c r="L86" s="69">
        <v>0</v>
      </c>
    </row>
    <row r="87" spans="1:12" x14ac:dyDescent="0.25">
      <c r="A87" s="56"/>
      <c r="B87" s="64" t="s">
        <v>261</v>
      </c>
      <c r="C87" s="65" t="s">
        <v>262</v>
      </c>
      <c r="D87" s="66">
        <f>SUM(D88)</f>
        <v>130000</v>
      </c>
      <c r="E87" s="66">
        <f t="shared" ref="E87:L87" si="65">SUM(E88)</f>
        <v>0</v>
      </c>
      <c r="F87" s="66">
        <f t="shared" si="65"/>
        <v>30000</v>
      </c>
      <c r="G87" s="66">
        <f t="shared" si="65"/>
        <v>100000</v>
      </c>
      <c r="H87" s="66">
        <f t="shared" si="65"/>
        <v>0</v>
      </c>
      <c r="I87" s="66">
        <f t="shared" si="65"/>
        <v>0</v>
      </c>
      <c r="J87" s="66">
        <f t="shared" si="65"/>
        <v>0</v>
      </c>
      <c r="K87" s="66">
        <f t="shared" si="65"/>
        <v>0</v>
      </c>
      <c r="L87" s="66">
        <f t="shared" si="65"/>
        <v>0</v>
      </c>
    </row>
    <row r="88" spans="1:12" x14ac:dyDescent="0.25">
      <c r="A88" s="56"/>
      <c r="B88" s="67">
        <v>27301</v>
      </c>
      <c r="C88" s="68" t="s">
        <v>263</v>
      </c>
      <c r="D88" s="69">
        <f t="shared" ref="D88" si="66">+E88+F88+G88+H88+K88+L88</f>
        <v>130000</v>
      </c>
      <c r="E88" s="69"/>
      <c r="F88" s="69">
        <v>30000</v>
      </c>
      <c r="G88" s="69">
        <v>100000</v>
      </c>
      <c r="H88" s="69">
        <v>0</v>
      </c>
      <c r="I88" s="69"/>
      <c r="J88" s="69"/>
      <c r="K88" s="69"/>
      <c r="L88" s="69"/>
    </row>
    <row r="89" spans="1:12" ht="22.5" hidden="1" x14ac:dyDescent="0.25">
      <c r="A89" s="56"/>
      <c r="B89" s="64" t="s">
        <v>264</v>
      </c>
      <c r="C89" s="65" t="s">
        <v>265</v>
      </c>
      <c r="D89" s="66">
        <f>SUM(D90)</f>
        <v>0</v>
      </c>
      <c r="E89" s="66">
        <f t="shared" ref="E89:L89" si="67">SUM(E90)</f>
        <v>0</v>
      </c>
      <c r="F89" s="66">
        <f t="shared" si="67"/>
        <v>0</v>
      </c>
      <c r="G89" s="66">
        <f t="shared" si="67"/>
        <v>0</v>
      </c>
      <c r="H89" s="66">
        <f t="shared" si="67"/>
        <v>0</v>
      </c>
      <c r="I89" s="66">
        <f t="shared" si="67"/>
        <v>0</v>
      </c>
      <c r="J89" s="66">
        <f t="shared" si="67"/>
        <v>0</v>
      </c>
      <c r="K89" s="66">
        <f t="shared" si="67"/>
        <v>0</v>
      </c>
      <c r="L89" s="66">
        <f t="shared" si="67"/>
        <v>0</v>
      </c>
    </row>
    <row r="90" spans="1:12" ht="22.5" hidden="1" x14ac:dyDescent="0.25">
      <c r="A90" s="56"/>
      <c r="B90" s="67">
        <v>27501</v>
      </c>
      <c r="C90" s="68" t="s">
        <v>266</v>
      </c>
      <c r="D90" s="69">
        <f t="shared" ref="D90" si="68">+E90+F90+G90+H90+K90+L90</f>
        <v>0</v>
      </c>
      <c r="E90" s="69">
        <v>0</v>
      </c>
      <c r="F90" s="69"/>
      <c r="G90" s="69"/>
      <c r="H90" s="69">
        <v>0</v>
      </c>
      <c r="I90" s="69">
        <v>0</v>
      </c>
      <c r="J90" s="69">
        <v>0</v>
      </c>
      <c r="K90" s="69">
        <v>0</v>
      </c>
      <c r="L90" s="69">
        <v>0</v>
      </c>
    </row>
    <row r="91" spans="1:12" ht="22.5" x14ac:dyDescent="0.25">
      <c r="A91" s="71"/>
      <c r="B91" s="61" t="s">
        <v>267</v>
      </c>
      <c r="C91" s="62" t="s">
        <v>268</v>
      </c>
      <c r="D91" s="63">
        <f>SUM(D92)</f>
        <v>470000</v>
      </c>
      <c r="E91" s="63">
        <f t="shared" ref="E91:L92" si="69">SUM(E92)</f>
        <v>20000</v>
      </c>
      <c r="F91" s="63">
        <f t="shared" si="69"/>
        <v>450000</v>
      </c>
      <c r="G91" s="63">
        <f t="shared" si="69"/>
        <v>0</v>
      </c>
      <c r="H91" s="63">
        <f t="shared" si="69"/>
        <v>0</v>
      </c>
      <c r="I91" s="63">
        <f t="shared" si="69"/>
        <v>0</v>
      </c>
      <c r="J91" s="63">
        <f t="shared" si="69"/>
        <v>0</v>
      </c>
      <c r="K91" s="63">
        <f t="shared" si="69"/>
        <v>0</v>
      </c>
      <c r="L91" s="63">
        <f t="shared" si="69"/>
        <v>0</v>
      </c>
    </row>
    <row r="92" spans="1:12" x14ac:dyDescent="0.25">
      <c r="A92" s="72"/>
      <c r="B92" s="64">
        <v>29100</v>
      </c>
      <c r="C92" s="65" t="s">
        <v>269</v>
      </c>
      <c r="D92" s="66">
        <f>SUM(D93)</f>
        <v>470000</v>
      </c>
      <c r="E92" s="66">
        <f t="shared" si="69"/>
        <v>20000</v>
      </c>
      <c r="F92" s="66">
        <f t="shared" si="69"/>
        <v>450000</v>
      </c>
      <c r="G92" s="66">
        <f t="shared" si="69"/>
        <v>0</v>
      </c>
      <c r="H92" s="66">
        <f t="shared" si="69"/>
        <v>0</v>
      </c>
      <c r="I92" s="66">
        <f t="shared" si="69"/>
        <v>0</v>
      </c>
      <c r="J92" s="66">
        <f t="shared" si="69"/>
        <v>0</v>
      </c>
      <c r="K92" s="66">
        <f t="shared" si="69"/>
        <v>0</v>
      </c>
      <c r="L92" s="66">
        <f t="shared" si="69"/>
        <v>0</v>
      </c>
    </row>
    <row r="93" spans="1:12" x14ac:dyDescent="0.25">
      <c r="A93" s="56"/>
      <c r="B93" s="67">
        <v>29101</v>
      </c>
      <c r="C93" s="68" t="s">
        <v>270</v>
      </c>
      <c r="D93" s="69">
        <f t="shared" ref="D93" si="70">+E93+F93+G93+H93+K93+L93</f>
        <v>470000</v>
      </c>
      <c r="E93" s="69">
        <v>20000</v>
      </c>
      <c r="F93" s="69">
        <v>450000</v>
      </c>
      <c r="G93" s="69"/>
      <c r="H93" s="69">
        <v>0</v>
      </c>
      <c r="I93" s="69"/>
      <c r="J93" s="69"/>
      <c r="K93" s="69"/>
      <c r="L93" s="69">
        <v>0</v>
      </c>
    </row>
    <row r="94" spans="1:12" x14ac:dyDescent="0.25">
      <c r="A94" s="56"/>
      <c r="B94" s="61">
        <v>30000</v>
      </c>
      <c r="C94" s="62" t="s">
        <v>271</v>
      </c>
      <c r="D94" s="63">
        <f t="shared" ref="D94:L94" si="71">SUM(D95,D108,D117,D126,D133,D144,D147,D156,D161)</f>
        <v>10912620</v>
      </c>
      <c r="E94" s="63">
        <f t="shared" si="71"/>
        <v>1920000</v>
      </c>
      <c r="F94" s="63">
        <f t="shared" si="71"/>
        <v>4005000</v>
      </c>
      <c r="G94" s="63">
        <f t="shared" si="71"/>
        <v>4987620</v>
      </c>
      <c r="H94" s="63">
        <f t="shared" si="71"/>
        <v>0</v>
      </c>
      <c r="I94" s="63">
        <f t="shared" si="71"/>
        <v>0</v>
      </c>
      <c r="J94" s="63">
        <f t="shared" si="71"/>
        <v>0</v>
      </c>
      <c r="K94" s="63">
        <f t="shared" si="71"/>
        <v>0</v>
      </c>
      <c r="L94" s="63">
        <f t="shared" si="71"/>
        <v>0</v>
      </c>
    </row>
    <row r="95" spans="1:12" x14ac:dyDescent="0.25">
      <c r="A95" s="56"/>
      <c r="B95" s="61">
        <v>31000</v>
      </c>
      <c r="C95" s="62" t="s">
        <v>272</v>
      </c>
      <c r="D95" s="63">
        <f>SUM(D96,D98,D100,D102,D104,D106)</f>
        <v>2100000</v>
      </c>
      <c r="E95" s="63">
        <f t="shared" ref="E95:L95" si="72">SUM(E96,E98,E100,E102,E104,E106)</f>
        <v>0</v>
      </c>
      <c r="F95" s="63">
        <f t="shared" si="72"/>
        <v>200000</v>
      </c>
      <c r="G95" s="63">
        <f t="shared" si="72"/>
        <v>1900000</v>
      </c>
      <c r="H95" s="63">
        <f t="shared" si="72"/>
        <v>0</v>
      </c>
      <c r="I95" s="63">
        <f t="shared" ref="I95:J95" si="73">SUM(I96,I98,I100,I102,I104,I106)</f>
        <v>0</v>
      </c>
      <c r="J95" s="63">
        <f t="shared" si="73"/>
        <v>0</v>
      </c>
      <c r="K95" s="63">
        <f t="shared" si="72"/>
        <v>0</v>
      </c>
      <c r="L95" s="63">
        <f t="shared" si="72"/>
        <v>0</v>
      </c>
    </row>
    <row r="96" spans="1:12" x14ac:dyDescent="0.25">
      <c r="A96" s="56"/>
      <c r="B96" s="64" t="s">
        <v>273</v>
      </c>
      <c r="C96" s="65" t="s">
        <v>274</v>
      </c>
      <c r="D96" s="66">
        <f>SUM(D97)</f>
        <v>2100000</v>
      </c>
      <c r="E96" s="66">
        <f t="shared" ref="E96:L96" si="74">SUM(E97)</f>
        <v>0</v>
      </c>
      <c r="F96" s="66">
        <f t="shared" si="74"/>
        <v>200000</v>
      </c>
      <c r="G96" s="66">
        <f t="shared" si="74"/>
        <v>1900000</v>
      </c>
      <c r="H96" s="66">
        <f t="shared" si="74"/>
        <v>0</v>
      </c>
      <c r="I96" s="66">
        <f t="shared" si="74"/>
        <v>0</v>
      </c>
      <c r="J96" s="66">
        <f t="shared" si="74"/>
        <v>0</v>
      </c>
      <c r="K96" s="66">
        <f t="shared" si="74"/>
        <v>0</v>
      </c>
      <c r="L96" s="66">
        <f t="shared" si="74"/>
        <v>0</v>
      </c>
    </row>
    <row r="97" spans="1:12" x14ac:dyDescent="0.25">
      <c r="A97" s="56"/>
      <c r="B97" s="67">
        <v>31101</v>
      </c>
      <c r="C97" s="68" t="s">
        <v>275</v>
      </c>
      <c r="D97" s="69">
        <f t="shared" ref="D97" si="75">+E97+F97+G97+H97+K97+L97</f>
        <v>2100000</v>
      </c>
      <c r="E97" s="69"/>
      <c r="F97" s="69">
        <v>200000</v>
      </c>
      <c r="G97" s="69">
        <v>1900000</v>
      </c>
      <c r="H97" s="69">
        <v>0</v>
      </c>
      <c r="I97" s="69">
        <v>0</v>
      </c>
      <c r="J97" s="69">
        <v>0</v>
      </c>
      <c r="K97" s="69">
        <v>0</v>
      </c>
      <c r="L97" s="69">
        <v>0</v>
      </c>
    </row>
    <row r="98" spans="1:12" hidden="1" x14ac:dyDescent="0.25">
      <c r="A98" s="56"/>
      <c r="B98" s="64" t="s">
        <v>276</v>
      </c>
      <c r="C98" s="65" t="s">
        <v>277</v>
      </c>
      <c r="D98" s="66">
        <f>SUM(D99)</f>
        <v>0</v>
      </c>
      <c r="E98" s="66">
        <f t="shared" ref="E98:L98" si="76">SUM(E99)</f>
        <v>0</v>
      </c>
      <c r="F98" s="66">
        <f t="shared" si="76"/>
        <v>0</v>
      </c>
      <c r="G98" s="66">
        <f t="shared" si="76"/>
        <v>0</v>
      </c>
      <c r="H98" s="66">
        <f t="shared" si="76"/>
        <v>0</v>
      </c>
      <c r="I98" s="66">
        <f t="shared" si="76"/>
        <v>0</v>
      </c>
      <c r="J98" s="66">
        <f t="shared" si="76"/>
        <v>0</v>
      </c>
      <c r="K98" s="66">
        <f t="shared" si="76"/>
        <v>0</v>
      </c>
      <c r="L98" s="66">
        <f t="shared" si="76"/>
        <v>0</v>
      </c>
    </row>
    <row r="99" spans="1:12" hidden="1" x14ac:dyDescent="0.25">
      <c r="A99" s="56"/>
      <c r="B99" s="67">
        <v>31201</v>
      </c>
      <c r="C99" s="68" t="s">
        <v>278</v>
      </c>
      <c r="D99" s="69">
        <f t="shared" ref="D99" si="77">+E99+F99+G99+H99+K99+L99</f>
        <v>0</v>
      </c>
      <c r="E99" s="69">
        <v>0</v>
      </c>
      <c r="F99" s="69"/>
      <c r="G99" s="69"/>
      <c r="H99" s="69">
        <v>0</v>
      </c>
      <c r="I99" s="69">
        <v>0</v>
      </c>
      <c r="J99" s="69">
        <v>0</v>
      </c>
      <c r="K99" s="69">
        <v>0</v>
      </c>
      <c r="L99" s="69">
        <v>0</v>
      </c>
    </row>
    <row r="100" spans="1:12" hidden="1" x14ac:dyDescent="0.25">
      <c r="A100" s="56"/>
      <c r="B100" s="64" t="s">
        <v>279</v>
      </c>
      <c r="C100" s="65" t="s">
        <v>65</v>
      </c>
      <c r="D100" s="66">
        <f>SUM(D101)</f>
        <v>0</v>
      </c>
      <c r="E100" s="66">
        <f t="shared" ref="E100:L100" si="78">SUM(E101)</f>
        <v>0</v>
      </c>
      <c r="F100" s="66">
        <f t="shared" si="78"/>
        <v>0</v>
      </c>
      <c r="G100" s="66">
        <f t="shared" si="78"/>
        <v>0</v>
      </c>
      <c r="H100" s="66">
        <f t="shared" si="78"/>
        <v>0</v>
      </c>
      <c r="I100" s="66">
        <f t="shared" si="78"/>
        <v>0</v>
      </c>
      <c r="J100" s="66">
        <f t="shared" si="78"/>
        <v>0</v>
      </c>
      <c r="K100" s="66">
        <f t="shared" si="78"/>
        <v>0</v>
      </c>
      <c r="L100" s="66">
        <f t="shared" si="78"/>
        <v>0</v>
      </c>
    </row>
    <row r="101" spans="1:12" hidden="1" x14ac:dyDescent="0.25">
      <c r="A101" s="56"/>
      <c r="B101" s="67">
        <v>31301</v>
      </c>
      <c r="C101" s="68" t="s">
        <v>280</v>
      </c>
      <c r="D101" s="69">
        <f t="shared" ref="D101" si="79">+E101+F101+G101+H101+K101+L101</f>
        <v>0</v>
      </c>
      <c r="E101" s="69">
        <v>0</v>
      </c>
      <c r="F101" s="69"/>
      <c r="G101" s="69">
        <v>0</v>
      </c>
      <c r="H101" s="69">
        <v>0</v>
      </c>
      <c r="I101" s="69"/>
      <c r="J101" s="69"/>
      <c r="K101" s="69"/>
      <c r="L101" s="69">
        <v>0</v>
      </c>
    </row>
    <row r="102" spans="1:12" hidden="1" x14ac:dyDescent="0.25">
      <c r="A102" s="56"/>
      <c r="B102" s="64" t="s">
        <v>281</v>
      </c>
      <c r="C102" s="65" t="s">
        <v>282</v>
      </c>
      <c r="D102" s="66">
        <f>SUM(D103)</f>
        <v>0</v>
      </c>
      <c r="E102" s="66">
        <f t="shared" ref="E102:L102" si="80">SUM(E103)</f>
        <v>0</v>
      </c>
      <c r="F102" s="66">
        <f t="shared" si="80"/>
        <v>0</v>
      </c>
      <c r="G102" s="66">
        <f t="shared" si="80"/>
        <v>0</v>
      </c>
      <c r="H102" s="66">
        <f t="shared" si="80"/>
        <v>0</v>
      </c>
      <c r="I102" s="66">
        <f t="shared" si="80"/>
        <v>0</v>
      </c>
      <c r="J102" s="66">
        <f t="shared" si="80"/>
        <v>0</v>
      </c>
      <c r="K102" s="66">
        <f t="shared" si="80"/>
        <v>0</v>
      </c>
      <c r="L102" s="66">
        <f t="shared" si="80"/>
        <v>0</v>
      </c>
    </row>
    <row r="103" spans="1:12" hidden="1" x14ac:dyDescent="0.25">
      <c r="A103" s="56"/>
      <c r="B103" s="67">
        <v>31401</v>
      </c>
      <c r="C103" s="68" t="s">
        <v>283</v>
      </c>
      <c r="D103" s="69">
        <f t="shared" ref="D103" si="81">+E103+F103+G103+H103+K103+L103</f>
        <v>0</v>
      </c>
      <c r="E103" s="69">
        <v>0</v>
      </c>
      <c r="F103" s="69"/>
      <c r="G103" s="69"/>
      <c r="H103" s="69">
        <v>0</v>
      </c>
      <c r="I103" s="69"/>
      <c r="J103" s="69"/>
      <c r="K103" s="69"/>
      <c r="L103" s="69"/>
    </row>
    <row r="104" spans="1:12" hidden="1" x14ac:dyDescent="0.25">
      <c r="A104" s="56"/>
      <c r="B104" s="64" t="s">
        <v>284</v>
      </c>
      <c r="C104" s="65" t="s">
        <v>285</v>
      </c>
      <c r="D104" s="66">
        <f>SUM(D105)</f>
        <v>0</v>
      </c>
      <c r="E104" s="66">
        <f t="shared" ref="E104:L104" si="82">SUM(E105)</f>
        <v>0</v>
      </c>
      <c r="F104" s="66">
        <f t="shared" si="82"/>
        <v>0</v>
      </c>
      <c r="G104" s="66"/>
      <c r="H104" s="66">
        <f t="shared" si="82"/>
        <v>0</v>
      </c>
      <c r="I104" s="66">
        <f t="shared" si="82"/>
        <v>0</v>
      </c>
      <c r="J104" s="66">
        <f t="shared" si="82"/>
        <v>0</v>
      </c>
      <c r="K104" s="66">
        <f t="shared" si="82"/>
        <v>0</v>
      </c>
      <c r="L104" s="66">
        <f t="shared" si="82"/>
        <v>0</v>
      </c>
    </row>
    <row r="105" spans="1:12" hidden="1" x14ac:dyDescent="0.25">
      <c r="A105" s="56"/>
      <c r="B105" s="67">
        <v>31501</v>
      </c>
      <c r="C105" s="68" t="s">
        <v>286</v>
      </c>
      <c r="D105" s="69">
        <f t="shared" ref="D105" si="83">+E105+F105+G105+H105+K105+L105</f>
        <v>0</v>
      </c>
      <c r="E105" s="69">
        <v>0</v>
      </c>
      <c r="F105" s="69">
        <v>0</v>
      </c>
      <c r="G105" s="69">
        <v>0</v>
      </c>
      <c r="H105" s="69">
        <v>0</v>
      </c>
      <c r="I105" s="69">
        <v>0</v>
      </c>
      <c r="J105" s="69">
        <v>0</v>
      </c>
      <c r="K105" s="69">
        <v>0</v>
      </c>
      <c r="L105" s="69">
        <v>0</v>
      </c>
    </row>
    <row r="106" spans="1:12" hidden="1" x14ac:dyDescent="0.25">
      <c r="A106" s="56"/>
      <c r="B106" s="64" t="s">
        <v>287</v>
      </c>
      <c r="C106" s="65" t="s">
        <v>288</v>
      </c>
      <c r="D106" s="66">
        <f>SUM(D107)</f>
        <v>0</v>
      </c>
      <c r="E106" s="66">
        <f t="shared" ref="E106:L106" si="84">SUM(E107)</f>
        <v>0</v>
      </c>
      <c r="F106" s="66">
        <f t="shared" si="84"/>
        <v>0</v>
      </c>
      <c r="G106" s="66">
        <f t="shared" si="84"/>
        <v>0</v>
      </c>
      <c r="H106" s="66">
        <f t="shared" si="84"/>
        <v>0</v>
      </c>
      <c r="I106" s="66">
        <f t="shared" si="84"/>
        <v>0</v>
      </c>
      <c r="J106" s="66">
        <f t="shared" si="84"/>
        <v>0</v>
      </c>
      <c r="K106" s="66">
        <f t="shared" si="84"/>
        <v>0</v>
      </c>
      <c r="L106" s="66">
        <f t="shared" si="84"/>
        <v>0</v>
      </c>
    </row>
    <row r="107" spans="1:12" hidden="1" x14ac:dyDescent="0.25">
      <c r="A107" s="56"/>
      <c r="B107" s="67">
        <v>31801</v>
      </c>
      <c r="C107" s="68" t="s">
        <v>289</v>
      </c>
      <c r="D107" s="69">
        <f t="shared" ref="D107" si="85">+E107+F107+G107+H107+K107+L107</f>
        <v>0</v>
      </c>
      <c r="E107" s="69">
        <v>0</v>
      </c>
      <c r="F107" s="69"/>
      <c r="G107" s="69"/>
      <c r="H107" s="69">
        <v>0</v>
      </c>
      <c r="I107" s="69"/>
      <c r="J107" s="69"/>
      <c r="K107" s="69"/>
      <c r="L107" s="69">
        <v>0</v>
      </c>
    </row>
    <row r="108" spans="1:12" x14ac:dyDescent="0.25">
      <c r="A108" s="56"/>
      <c r="B108" s="61">
        <v>32000</v>
      </c>
      <c r="C108" s="62" t="s">
        <v>290</v>
      </c>
      <c r="D108" s="63">
        <f>SUM(D115,D113,D109,D111)</f>
        <v>1370000</v>
      </c>
      <c r="E108" s="63">
        <f t="shared" ref="E108:H108" si="86">SUM(E115,E113,E109,E111)</f>
        <v>520000</v>
      </c>
      <c r="F108" s="63">
        <f t="shared" si="86"/>
        <v>650000</v>
      </c>
      <c r="G108" s="63">
        <f t="shared" si="86"/>
        <v>200000</v>
      </c>
      <c r="H108" s="63">
        <f t="shared" si="86"/>
        <v>0</v>
      </c>
      <c r="I108" s="63">
        <f t="shared" ref="I108:J108" si="87">SUM(I115,I113,I109)</f>
        <v>0</v>
      </c>
      <c r="J108" s="63">
        <f t="shared" si="87"/>
        <v>0</v>
      </c>
      <c r="K108" s="63">
        <f t="shared" ref="K108:L108" si="88">SUM(K115,K113,K109)</f>
        <v>0</v>
      </c>
      <c r="L108" s="63">
        <f t="shared" si="88"/>
        <v>0</v>
      </c>
    </row>
    <row r="109" spans="1:12" x14ac:dyDescent="0.25">
      <c r="A109" s="56"/>
      <c r="B109" s="64" t="s">
        <v>291</v>
      </c>
      <c r="C109" s="65" t="s">
        <v>292</v>
      </c>
      <c r="D109" s="66">
        <f>SUM(D110)</f>
        <v>170000</v>
      </c>
      <c r="E109" s="66">
        <f t="shared" ref="E109:L111" si="89">SUM(E110)</f>
        <v>20000</v>
      </c>
      <c r="F109" s="66">
        <f t="shared" si="89"/>
        <v>150000</v>
      </c>
      <c r="G109" s="66">
        <f t="shared" si="89"/>
        <v>0</v>
      </c>
      <c r="H109" s="66">
        <f t="shared" si="89"/>
        <v>0</v>
      </c>
      <c r="I109" s="66">
        <f t="shared" si="89"/>
        <v>0</v>
      </c>
      <c r="J109" s="66">
        <f t="shared" si="89"/>
        <v>0</v>
      </c>
      <c r="K109" s="66">
        <f t="shared" si="89"/>
        <v>0</v>
      </c>
      <c r="L109" s="66">
        <f t="shared" si="89"/>
        <v>0</v>
      </c>
    </row>
    <row r="110" spans="1:12" x14ac:dyDescent="0.25">
      <c r="A110" s="56"/>
      <c r="B110" s="67">
        <v>32201</v>
      </c>
      <c r="C110" s="68" t="s">
        <v>293</v>
      </c>
      <c r="D110" s="69">
        <f t="shared" ref="D110" si="90">+E110+F110+G110+H110+K110+L110</f>
        <v>170000</v>
      </c>
      <c r="E110" s="69">
        <v>20000</v>
      </c>
      <c r="F110" s="69">
        <v>150000</v>
      </c>
      <c r="G110" s="69"/>
      <c r="H110" s="69"/>
      <c r="I110" s="69">
        <v>0</v>
      </c>
      <c r="J110" s="69">
        <v>0</v>
      </c>
      <c r="K110" s="69">
        <v>0</v>
      </c>
      <c r="L110" s="69">
        <v>0</v>
      </c>
    </row>
    <row r="111" spans="1:12" hidden="1" x14ac:dyDescent="0.25">
      <c r="A111" s="56"/>
      <c r="B111" s="64">
        <v>32500</v>
      </c>
      <c r="C111" s="65" t="s">
        <v>725</v>
      </c>
      <c r="D111" s="66">
        <f>SUM(D112)</f>
        <v>0</v>
      </c>
      <c r="E111" s="66">
        <f t="shared" si="89"/>
        <v>0</v>
      </c>
      <c r="F111" s="66">
        <f t="shared" si="89"/>
        <v>0</v>
      </c>
      <c r="G111" s="66">
        <f t="shared" si="89"/>
        <v>0</v>
      </c>
      <c r="H111" s="66">
        <f t="shared" si="89"/>
        <v>0</v>
      </c>
      <c r="I111" s="69"/>
      <c r="J111" s="69"/>
      <c r="K111" s="69"/>
      <c r="L111" s="69"/>
    </row>
    <row r="112" spans="1:12" x14ac:dyDescent="0.25">
      <c r="A112" s="56"/>
      <c r="B112" s="67">
        <v>32501</v>
      </c>
      <c r="C112" s="68" t="s">
        <v>726</v>
      </c>
      <c r="D112" s="69"/>
      <c r="E112" s="69"/>
      <c r="F112" s="69">
        <v>0</v>
      </c>
      <c r="G112" s="69"/>
      <c r="H112" s="69"/>
      <c r="I112" s="69"/>
      <c r="J112" s="69"/>
      <c r="K112" s="69"/>
      <c r="L112" s="69"/>
    </row>
    <row r="113" spans="1:12" ht="22.5" x14ac:dyDescent="0.25">
      <c r="A113" s="56"/>
      <c r="B113" s="64" t="s">
        <v>294</v>
      </c>
      <c r="C113" s="65" t="s">
        <v>295</v>
      </c>
      <c r="D113" s="66">
        <f>SUM(D114)</f>
        <v>1200000</v>
      </c>
      <c r="E113" s="66">
        <f t="shared" ref="E113:L113" si="91">SUM(E114)</f>
        <v>500000</v>
      </c>
      <c r="F113" s="66">
        <f t="shared" si="91"/>
        <v>500000</v>
      </c>
      <c r="G113" s="66">
        <f t="shared" si="91"/>
        <v>200000</v>
      </c>
      <c r="H113" s="66">
        <f t="shared" si="91"/>
        <v>0</v>
      </c>
      <c r="I113" s="66">
        <f t="shared" si="91"/>
        <v>0</v>
      </c>
      <c r="J113" s="66">
        <f t="shared" si="91"/>
        <v>0</v>
      </c>
      <c r="K113" s="66">
        <f t="shared" si="91"/>
        <v>0</v>
      </c>
      <c r="L113" s="66">
        <f t="shared" si="91"/>
        <v>0</v>
      </c>
    </row>
    <row r="114" spans="1:12" ht="22.5" x14ac:dyDescent="0.25">
      <c r="A114" s="56"/>
      <c r="B114" s="67">
        <v>32601</v>
      </c>
      <c r="C114" s="68" t="s">
        <v>296</v>
      </c>
      <c r="D114" s="69">
        <f t="shared" ref="D114" si="92">+E114+F114+G114+H114+K114+L114</f>
        <v>1200000</v>
      </c>
      <c r="E114" s="69">
        <v>500000</v>
      </c>
      <c r="F114" s="69">
        <v>500000</v>
      </c>
      <c r="G114" s="69">
        <v>200000</v>
      </c>
      <c r="H114" s="69">
        <v>0</v>
      </c>
      <c r="I114" s="69">
        <v>0</v>
      </c>
      <c r="J114" s="69">
        <v>0</v>
      </c>
      <c r="K114" s="69">
        <v>0</v>
      </c>
      <c r="L114" s="69">
        <v>0</v>
      </c>
    </row>
    <row r="115" spans="1:12" hidden="1" x14ac:dyDescent="0.25">
      <c r="A115" s="56"/>
      <c r="B115" s="64" t="s">
        <v>297</v>
      </c>
      <c r="C115" s="65" t="s">
        <v>298</v>
      </c>
      <c r="D115" s="66">
        <f>SUM(D116)</f>
        <v>0</v>
      </c>
      <c r="E115" s="66">
        <f t="shared" ref="E115:L115" si="93">SUM(E116)</f>
        <v>0</v>
      </c>
      <c r="F115" s="66">
        <f t="shared" si="93"/>
        <v>0</v>
      </c>
      <c r="G115" s="66">
        <f t="shared" si="93"/>
        <v>0</v>
      </c>
      <c r="H115" s="66">
        <f t="shared" si="93"/>
        <v>0</v>
      </c>
      <c r="I115" s="66">
        <f t="shared" si="93"/>
        <v>0</v>
      </c>
      <c r="J115" s="66">
        <f t="shared" si="93"/>
        <v>0</v>
      </c>
      <c r="K115" s="66">
        <f t="shared" si="93"/>
        <v>0</v>
      </c>
      <c r="L115" s="66">
        <f t="shared" si="93"/>
        <v>0</v>
      </c>
    </row>
    <row r="116" spans="1:12" hidden="1" x14ac:dyDescent="0.25">
      <c r="A116" s="56"/>
      <c r="B116" s="67" t="s">
        <v>299</v>
      </c>
      <c r="C116" s="68" t="s">
        <v>300</v>
      </c>
      <c r="D116" s="69">
        <f t="shared" ref="D116" si="94">+E116+F116+G116+H116+K116+L116</f>
        <v>0</v>
      </c>
      <c r="E116" s="69">
        <v>0</v>
      </c>
      <c r="F116" s="69">
        <v>0</v>
      </c>
      <c r="G116" s="69">
        <v>0</v>
      </c>
      <c r="H116" s="69">
        <v>0</v>
      </c>
      <c r="I116" s="69">
        <v>0</v>
      </c>
      <c r="J116" s="69">
        <v>0</v>
      </c>
      <c r="K116" s="69">
        <v>0</v>
      </c>
      <c r="L116" s="69">
        <v>0</v>
      </c>
    </row>
    <row r="117" spans="1:12" ht="22.5" x14ac:dyDescent="0.25">
      <c r="A117" s="71"/>
      <c r="B117" s="61">
        <v>33000</v>
      </c>
      <c r="C117" s="62" t="s">
        <v>301</v>
      </c>
      <c r="D117" s="63">
        <f>+D118+D120+D122+D124</f>
        <v>100000</v>
      </c>
      <c r="E117" s="63">
        <f t="shared" ref="E117:L124" si="95">SUM(E118)</f>
        <v>50000</v>
      </c>
      <c r="F117" s="63">
        <f t="shared" si="95"/>
        <v>50000</v>
      </c>
      <c r="G117" s="63">
        <f t="shared" si="95"/>
        <v>0</v>
      </c>
      <c r="H117" s="63">
        <f>+H118+H120+H122+H124</f>
        <v>0</v>
      </c>
      <c r="I117" s="63">
        <f t="shared" si="95"/>
        <v>0</v>
      </c>
      <c r="J117" s="63">
        <f t="shared" si="95"/>
        <v>0</v>
      </c>
      <c r="K117" s="63">
        <f t="shared" si="95"/>
        <v>0</v>
      </c>
      <c r="L117" s="63">
        <f t="shared" si="95"/>
        <v>0</v>
      </c>
    </row>
    <row r="118" spans="1:12" ht="22.5" x14ac:dyDescent="0.25">
      <c r="A118" s="56"/>
      <c r="B118" s="64">
        <v>33100</v>
      </c>
      <c r="C118" s="65" t="s">
        <v>302</v>
      </c>
      <c r="D118" s="66">
        <f>SUM(D119)</f>
        <v>100000</v>
      </c>
      <c r="E118" s="66">
        <f t="shared" si="95"/>
        <v>50000</v>
      </c>
      <c r="F118" s="66">
        <f t="shared" si="95"/>
        <v>50000</v>
      </c>
      <c r="G118" s="66">
        <f t="shared" si="95"/>
        <v>0</v>
      </c>
      <c r="H118" s="66">
        <f t="shared" si="95"/>
        <v>0</v>
      </c>
      <c r="I118" s="66">
        <f t="shared" si="95"/>
        <v>0</v>
      </c>
      <c r="J118" s="66">
        <f t="shared" si="95"/>
        <v>0</v>
      </c>
      <c r="K118" s="66">
        <f t="shared" si="95"/>
        <v>0</v>
      </c>
      <c r="L118" s="66">
        <f t="shared" si="95"/>
        <v>0</v>
      </c>
    </row>
    <row r="119" spans="1:12" x14ac:dyDescent="0.25">
      <c r="A119" s="56"/>
      <c r="B119" s="67">
        <v>33101</v>
      </c>
      <c r="C119" s="68" t="s">
        <v>303</v>
      </c>
      <c r="D119" s="69">
        <f t="shared" ref="D119" si="96">+E119+F119+G119+H119+K119+L119</f>
        <v>100000</v>
      </c>
      <c r="E119" s="69">
        <v>50000</v>
      </c>
      <c r="F119" s="69">
        <v>50000</v>
      </c>
      <c r="G119" s="69"/>
      <c r="H119" s="69">
        <v>0</v>
      </c>
      <c r="I119" s="69"/>
      <c r="J119" s="69"/>
      <c r="K119" s="69"/>
      <c r="L119" s="69"/>
    </row>
    <row r="120" spans="1:12" ht="22.5" hidden="1" x14ac:dyDescent="0.25">
      <c r="A120" s="56"/>
      <c r="B120" s="64">
        <v>33200</v>
      </c>
      <c r="C120" s="65" t="s">
        <v>304</v>
      </c>
      <c r="D120" s="66">
        <f>SUM(D121)</f>
        <v>0</v>
      </c>
      <c r="E120" s="66">
        <f t="shared" si="95"/>
        <v>0</v>
      </c>
      <c r="F120" s="66">
        <f t="shared" si="95"/>
        <v>0</v>
      </c>
      <c r="G120" s="66">
        <f t="shared" si="95"/>
        <v>0</v>
      </c>
      <c r="H120" s="66">
        <f t="shared" si="95"/>
        <v>0</v>
      </c>
      <c r="I120" s="66"/>
      <c r="J120" s="66"/>
      <c r="K120" s="66"/>
      <c r="L120" s="66"/>
    </row>
    <row r="121" spans="1:12" ht="22.5" hidden="1" x14ac:dyDescent="0.25">
      <c r="A121" s="56"/>
      <c r="B121" s="67">
        <v>33201</v>
      </c>
      <c r="C121" s="68" t="s">
        <v>305</v>
      </c>
      <c r="D121" s="69">
        <f t="shared" ref="D121" si="97">+E121+F121+G121+H121+K121+L121</f>
        <v>0</v>
      </c>
      <c r="E121" s="69"/>
      <c r="F121" s="69"/>
      <c r="G121" s="69"/>
      <c r="H121" s="94"/>
      <c r="I121" s="69"/>
      <c r="J121" s="69"/>
      <c r="K121" s="69"/>
      <c r="L121" s="69"/>
    </row>
    <row r="122" spans="1:12" ht="22.5" hidden="1" x14ac:dyDescent="0.25">
      <c r="A122" s="56"/>
      <c r="B122" s="64">
        <v>33600</v>
      </c>
      <c r="C122" s="65" t="s">
        <v>306</v>
      </c>
      <c r="D122" s="66">
        <f>SUM(D123)</f>
        <v>0</v>
      </c>
      <c r="E122" s="66">
        <f t="shared" si="95"/>
        <v>0</v>
      </c>
      <c r="F122" s="66">
        <f t="shared" si="95"/>
        <v>0</v>
      </c>
      <c r="G122" s="66">
        <f t="shared" si="95"/>
        <v>0</v>
      </c>
      <c r="H122" s="66">
        <f t="shared" si="95"/>
        <v>0</v>
      </c>
      <c r="I122" s="66"/>
      <c r="J122" s="66"/>
      <c r="K122" s="66"/>
      <c r="L122" s="66"/>
    </row>
    <row r="123" spans="1:12" hidden="1" x14ac:dyDescent="0.25">
      <c r="A123" s="56"/>
      <c r="B123" s="67">
        <v>33601</v>
      </c>
      <c r="C123" s="68" t="s">
        <v>307</v>
      </c>
      <c r="D123" s="69">
        <f t="shared" ref="D123" si="98">+E123+F123+G123+H123+K123+L123</f>
        <v>0</v>
      </c>
      <c r="E123" s="69"/>
      <c r="F123" s="69"/>
      <c r="G123" s="69"/>
      <c r="H123" s="69"/>
      <c r="I123" s="69"/>
      <c r="J123" s="69"/>
      <c r="K123" s="69"/>
      <c r="L123" s="69"/>
    </row>
    <row r="124" spans="1:12" ht="22.5" hidden="1" x14ac:dyDescent="0.25">
      <c r="A124" s="56"/>
      <c r="B124" s="64">
        <v>33900</v>
      </c>
      <c r="C124" s="65" t="s">
        <v>308</v>
      </c>
      <c r="D124" s="66">
        <f>SUM(D125)</f>
        <v>0</v>
      </c>
      <c r="E124" s="66">
        <f t="shared" si="95"/>
        <v>0</v>
      </c>
      <c r="F124" s="66">
        <f t="shared" si="95"/>
        <v>0</v>
      </c>
      <c r="G124" s="66">
        <f t="shared" si="95"/>
        <v>0</v>
      </c>
      <c r="H124" s="66">
        <f t="shared" si="95"/>
        <v>0</v>
      </c>
      <c r="I124" s="66"/>
      <c r="J124" s="66"/>
      <c r="K124" s="66"/>
      <c r="L124" s="66"/>
    </row>
    <row r="125" spans="1:12" ht="22.5" hidden="1" x14ac:dyDescent="0.25">
      <c r="A125" s="56"/>
      <c r="B125" s="67">
        <v>33901</v>
      </c>
      <c r="C125" s="68" t="s">
        <v>309</v>
      </c>
      <c r="D125" s="69">
        <f t="shared" ref="D125" si="99">+E125+F125+G125+H125+K125+L125</f>
        <v>0</v>
      </c>
      <c r="E125" s="69"/>
      <c r="F125" s="69"/>
      <c r="G125" s="69"/>
      <c r="H125" s="94"/>
      <c r="I125" s="69"/>
      <c r="J125" s="69"/>
      <c r="K125" s="69"/>
      <c r="L125" s="69"/>
    </row>
    <row r="126" spans="1:12" x14ac:dyDescent="0.25">
      <c r="A126" s="56"/>
      <c r="B126" s="61">
        <v>34000</v>
      </c>
      <c r="C126" s="62" t="s">
        <v>310</v>
      </c>
      <c r="D126" s="63">
        <f>SUM(D131,D129,D127)</f>
        <v>290000</v>
      </c>
      <c r="E126" s="63">
        <f t="shared" ref="E126:L126" si="100">SUM(E131,E129,E127)</f>
        <v>25000</v>
      </c>
      <c r="F126" s="63">
        <f t="shared" si="100"/>
        <v>45000</v>
      </c>
      <c r="G126" s="63">
        <f t="shared" si="100"/>
        <v>220000</v>
      </c>
      <c r="H126" s="63">
        <f t="shared" si="100"/>
        <v>0</v>
      </c>
      <c r="I126" s="63">
        <f t="shared" ref="I126:J126" si="101">SUM(I131,I129,I127)</f>
        <v>0</v>
      </c>
      <c r="J126" s="63">
        <f t="shared" si="101"/>
        <v>0</v>
      </c>
      <c r="K126" s="63">
        <f t="shared" si="100"/>
        <v>0</v>
      </c>
      <c r="L126" s="63">
        <f t="shared" si="100"/>
        <v>0</v>
      </c>
    </row>
    <row r="127" spans="1:12" x14ac:dyDescent="0.25">
      <c r="A127" s="56"/>
      <c r="B127" s="64" t="s">
        <v>311</v>
      </c>
      <c r="C127" s="65" t="s">
        <v>312</v>
      </c>
      <c r="D127" s="66">
        <f>SUM(D128)</f>
        <v>90000</v>
      </c>
      <c r="E127" s="66">
        <f t="shared" ref="E127:L127" si="102">SUM(E128)</f>
        <v>25000</v>
      </c>
      <c r="F127" s="66">
        <f t="shared" si="102"/>
        <v>45000</v>
      </c>
      <c r="G127" s="66">
        <f t="shared" si="102"/>
        <v>20000</v>
      </c>
      <c r="H127" s="66">
        <f t="shared" si="102"/>
        <v>0</v>
      </c>
      <c r="I127" s="66">
        <f t="shared" si="102"/>
        <v>0</v>
      </c>
      <c r="J127" s="66">
        <f t="shared" si="102"/>
        <v>0</v>
      </c>
      <c r="K127" s="66">
        <f t="shared" si="102"/>
        <v>0</v>
      </c>
      <c r="L127" s="66">
        <f t="shared" si="102"/>
        <v>0</v>
      </c>
    </row>
    <row r="128" spans="1:12" x14ac:dyDescent="0.25">
      <c r="A128" s="56"/>
      <c r="B128" s="67">
        <v>34101</v>
      </c>
      <c r="C128" s="68" t="s">
        <v>313</v>
      </c>
      <c r="D128" s="69">
        <f t="shared" ref="D128" si="103">+E128+F128+G128+H128+K128+L128</f>
        <v>90000</v>
      </c>
      <c r="E128" s="69">
        <v>25000</v>
      </c>
      <c r="F128" s="69">
        <v>45000</v>
      </c>
      <c r="G128" s="69">
        <v>20000</v>
      </c>
      <c r="H128" s="69">
        <v>0</v>
      </c>
      <c r="I128" s="69"/>
      <c r="J128" s="69"/>
      <c r="K128" s="69"/>
      <c r="L128" s="69"/>
    </row>
    <row r="129" spans="1:12" x14ac:dyDescent="0.25">
      <c r="A129" s="56"/>
      <c r="B129" s="64" t="s">
        <v>314</v>
      </c>
      <c r="C129" s="65" t="s">
        <v>315</v>
      </c>
      <c r="D129" s="66">
        <f>SUM(D130)</f>
        <v>200000</v>
      </c>
      <c r="E129" s="66">
        <f t="shared" ref="E129:L129" si="104">SUM(E130)</f>
        <v>0</v>
      </c>
      <c r="F129" s="66">
        <f t="shared" si="104"/>
        <v>0</v>
      </c>
      <c r="G129" s="66">
        <f t="shared" si="104"/>
        <v>200000</v>
      </c>
      <c r="H129" s="66">
        <f t="shared" si="104"/>
        <v>0</v>
      </c>
      <c r="I129" s="66">
        <f t="shared" si="104"/>
        <v>0</v>
      </c>
      <c r="J129" s="66">
        <f t="shared" si="104"/>
        <v>0</v>
      </c>
      <c r="K129" s="66">
        <f t="shared" si="104"/>
        <v>0</v>
      </c>
      <c r="L129" s="66">
        <f t="shared" si="104"/>
        <v>0</v>
      </c>
    </row>
    <row r="130" spans="1:12" x14ac:dyDescent="0.25">
      <c r="A130" s="56"/>
      <c r="B130" s="67">
        <v>34501</v>
      </c>
      <c r="C130" s="68" t="s">
        <v>316</v>
      </c>
      <c r="D130" s="69">
        <f t="shared" ref="D130" si="105">+E130+F130+G130+H130+K130+L130</f>
        <v>200000</v>
      </c>
      <c r="E130" s="69"/>
      <c r="F130" s="69"/>
      <c r="G130" s="69">
        <v>200000</v>
      </c>
      <c r="H130" s="69">
        <v>0</v>
      </c>
      <c r="I130" s="69">
        <v>0</v>
      </c>
      <c r="J130" s="69">
        <v>0</v>
      </c>
      <c r="K130" s="69">
        <v>0</v>
      </c>
      <c r="L130" s="69">
        <v>0</v>
      </c>
    </row>
    <row r="131" spans="1:12" hidden="1" x14ac:dyDescent="0.25">
      <c r="A131" s="56"/>
      <c r="B131" s="64" t="s">
        <v>317</v>
      </c>
      <c r="C131" s="65" t="s">
        <v>318</v>
      </c>
      <c r="D131" s="66">
        <f>SUM(D132)</f>
        <v>0</v>
      </c>
      <c r="E131" s="66">
        <f t="shared" ref="E131:L131" si="106">SUM(E132)</f>
        <v>0</v>
      </c>
      <c r="F131" s="66">
        <f t="shared" si="106"/>
        <v>0</v>
      </c>
      <c r="G131" s="66">
        <f t="shared" si="106"/>
        <v>0</v>
      </c>
      <c r="H131" s="66">
        <f t="shared" si="106"/>
        <v>0</v>
      </c>
      <c r="I131" s="66">
        <f t="shared" si="106"/>
        <v>0</v>
      </c>
      <c r="J131" s="66">
        <f t="shared" si="106"/>
        <v>0</v>
      </c>
      <c r="K131" s="66">
        <f t="shared" si="106"/>
        <v>0</v>
      </c>
      <c r="L131" s="66">
        <f t="shared" si="106"/>
        <v>0</v>
      </c>
    </row>
    <row r="132" spans="1:12" hidden="1" x14ac:dyDescent="0.25">
      <c r="A132" s="56"/>
      <c r="B132" s="67">
        <v>34701</v>
      </c>
      <c r="C132" s="68" t="s">
        <v>319</v>
      </c>
      <c r="D132" s="69">
        <f t="shared" ref="D132" si="107">+E132+F132+G132+H132+K132+L132</f>
        <v>0</v>
      </c>
      <c r="E132" s="69">
        <v>0</v>
      </c>
      <c r="F132" s="69">
        <v>0</v>
      </c>
      <c r="G132" s="69">
        <v>0</v>
      </c>
      <c r="H132" s="69">
        <v>0</v>
      </c>
      <c r="I132" s="69">
        <v>0</v>
      </c>
      <c r="J132" s="69">
        <v>0</v>
      </c>
      <c r="K132" s="69">
        <v>0</v>
      </c>
      <c r="L132" s="69">
        <v>0</v>
      </c>
    </row>
    <row r="133" spans="1:12" ht="22.5" x14ac:dyDescent="0.25">
      <c r="A133" s="56"/>
      <c r="B133" s="61">
        <v>35000</v>
      </c>
      <c r="C133" s="62" t="s">
        <v>320</v>
      </c>
      <c r="D133" s="63">
        <f>SUM(D134,D136,D138,D140,D142)</f>
        <v>2580000</v>
      </c>
      <c r="E133" s="63">
        <f t="shared" ref="E133:L133" si="108">SUM(E134,E136,E138,E140,E142)</f>
        <v>700000</v>
      </c>
      <c r="F133" s="63">
        <f t="shared" si="108"/>
        <v>780000</v>
      </c>
      <c r="G133" s="63">
        <f t="shared" si="108"/>
        <v>1100000</v>
      </c>
      <c r="H133" s="63">
        <f t="shared" si="108"/>
        <v>0</v>
      </c>
      <c r="I133" s="63">
        <f t="shared" ref="I133:J133" si="109">SUM(I134,I136,I138,I140,I142)</f>
        <v>0</v>
      </c>
      <c r="J133" s="63">
        <f t="shared" si="109"/>
        <v>0</v>
      </c>
      <c r="K133" s="63">
        <f t="shared" si="108"/>
        <v>0</v>
      </c>
      <c r="L133" s="63">
        <f t="shared" si="108"/>
        <v>0</v>
      </c>
    </row>
    <row r="134" spans="1:12" ht="22.5" x14ac:dyDescent="0.25">
      <c r="A134" s="56"/>
      <c r="B134" s="64" t="s">
        <v>321</v>
      </c>
      <c r="C134" s="65" t="s">
        <v>322</v>
      </c>
      <c r="D134" s="66">
        <f>SUM(D135)</f>
        <v>550000</v>
      </c>
      <c r="E134" s="66">
        <f t="shared" ref="E134:L134" si="110">SUM(E135)</f>
        <v>150000</v>
      </c>
      <c r="F134" s="66">
        <f t="shared" si="110"/>
        <v>100000</v>
      </c>
      <c r="G134" s="66">
        <f t="shared" si="110"/>
        <v>300000</v>
      </c>
      <c r="H134" s="66">
        <f t="shared" si="110"/>
        <v>0</v>
      </c>
      <c r="I134" s="66">
        <f t="shared" si="110"/>
        <v>0</v>
      </c>
      <c r="J134" s="66">
        <f t="shared" si="110"/>
        <v>0</v>
      </c>
      <c r="K134" s="66">
        <f t="shared" si="110"/>
        <v>0</v>
      </c>
      <c r="L134" s="66">
        <f t="shared" si="110"/>
        <v>0</v>
      </c>
    </row>
    <row r="135" spans="1:12" x14ac:dyDescent="0.25">
      <c r="A135" s="56"/>
      <c r="B135" s="67">
        <v>35101</v>
      </c>
      <c r="C135" s="68" t="s">
        <v>323</v>
      </c>
      <c r="D135" s="69">
        <f t="shared" ref="D135" si="111">+E135+F135+G135+H135+K135+L135</f>
        <v>550000</v>
      </c>
      <c r="E135" s="69">
        <v>150000</v>
      </c>
      <c r="F135" s="69">
        <v>100000</v>
      </c>
      <c r="G135" s="69">
        <v>300000</v>
      </c>
      <c r="H135" s="69">
        <v>0</v>
      </c>
      <c r="I135" s="69"/>
      <c r="J135" s="69"/>
      <c r="K135" s="69"/>
      <c r="L135" s="69"/>
    </row>
    <row r="136" spans="1:12" ht="33.75" x14ac:dyDescent="0.25">
      <c r="A136" s="56"/>
      <c r="B136" s="64" t="s">
        <v>324</v>
      </c>
      <c r="C136" s="65" t="s">
        <v>325</v>
      </c>
      <c r="D136" s="66">
        <f>SUM(D137)</f>
        <v>20000</v>
      </c>
      <c r="E136" s="66">
        <f t="shared" ref="E136:L136" si="112">SUM(E137)</f>
        <v>0</v>
      </c>
      <c r="F136" s="66">
        <f t="shared" si="112"/>
        <v>20000</v>
      </c>
      <c r="G136" s="66">
        <f t="shared" si="112"/>
        <v>0</v>
      </c>
      <c r="H136" s="66">
        <f t="shared" si="112"/>
        <v>0</v>
      </c>
      <c r="I136" s="66">
        <f t="shared" si="112"/>
        <v>0</v>
      </c>
      <c r="J136" s="66">
        <f t="shared" si="112"/>
        <v>0</v>
      </c>
      <c r="K136" s="66">
        <f t="shared" si="112"/>
        <v>0</v>
      </c>
      <c r="L136" s="66">
        <f t="shared" si="112"/>
        <v>0</v>
      </c>
    </row>
    <row r="137" spans="1:12" ht="22.5" x14ac:dyDescent="0.25">
      <c r="A137" s="56"/>
      <c r="B137" s="67">
        <v>35201</v>
      </c>
      <c r="C137" s="68" t="s">
        <v>326</v>
      </c>
      <c r="D137" s="69">
        <f t="shared" ref="D137" si="113">+E137+F137+G137+H137+K137+L137</f>
        <v>20000</v>
      </c>
      <c r="E137" s="69">
        <v>0</v>
      </c>
      <c r="F137" s="69">
        <v>20000</v>
      </c>
      <c r="G137" s="69"/>
      <c r="H137" s="69">
        <v>0</v>
      </c>
      <c r="I137" s="69">
        <v>0</v>
      </c>
      <c r="J137" s="69">
        <v>0</v>
      </c>
      <c r="K137" s="69">
        <v>0</v>
      </c>
      <c r="L137" s="69">
        <v>0</v>
      </c>
    </row>
    <row r="138" spans="1:12" ht="33.75" x14ac:dyDescent="0.25">
      <c r="A138" s="56"/>
      <c r="B138" s="64" t="s">
        <v>327</v>
      </c>
      <c r="C138" s="65" t="s">
        <v>328</v>
      </c>
      <c r="D138" s="66">
        <f>SUM(D139)</f>
        <v>10000</v>
      </c>
      <c r="E138" s="66">
        <f t="shared" ref="E138:L138" si="114">SUM(E139)</f>
        <v>0</v>
      </c>
      <c r="F138" s="66">
        <f t="shared" si="114"/>
        <v>10000</v>
      </c>
      <c r="G138" s="66">
        <f t="shared" si="114"/>
        <v>0</v>
      </c>
      <c r="H138" s="66">
        <f t="shared" si="114"/>
        <v>0</v>
      </c>
      <c r="I138" s="66">
        <f t="shared" si="114"/>
        <v>0</v>
      </c>
      <c r="J138" s="66">
        <f t="shared" si="114"/>
        <v>0</v>
      </c>
      <c r="K138" s="66">
        <f t="shared" si="114"/>
        <v>0</v>
      </c>
      <c r="L138" s="66">
        <f t="shared" si="114"/>
        <v>0</v>
      </c>
    </row>
    <row r="139" spans="1:12" ht="22.5" x14ac:dyDescent="0.25">
      <c r="A139" s="56"/>
      <c r="B139" s="67">
        <v>35301</v>
      </c>
      <c r="C139" s="68" t="s">
        <v>329</v>
      </c>
      <c r="D139" s="69">
        <f t="shared" ref="D139" si="115">+E139+F139+G139+H139+K139+L139</f>
        <v>10000</v>
      </c>
      <c r="E139" s="69">
        <v>0</v>
      </c>
      <c r="F139" s="69">
        <v>10000</v>
      </c>
      <c r="G139" s="69"/>
      <c r="H139" s="69">
        <v>0</v>
      </c>
      <c r="I139" s="69"/>
      <c r="J139" s="69"/>
      <c r="K139" s="69"/>
      <c r="L139" s="69">
        <v>0</v>
      </c>
    </row>
    <row r="140" spans="1:12" ht="22.5" x14ac:dyDescent="0.25">
      <c r="A140" s="56"/>
      <c r="B140" s="64">
        <v>35500</v>
      </c>
      <c r="C140" s="65" t="s">
        <v>330</v>
      </c>
      <c r="D140" s="66">
        <f>SUM(D141)</f>
        <v>1600000</v>
      </c>
      <c r="E140" s="66">
        <f t="shared" ref="E140:L140" si="116">SUM(E141)</f>
        <v>500000</v>
      </c>
      <c r="F140" s="66">
        <f t="shared" si="116"/>
        <v>600000</v>
      </c>
      <c r="G140" s="66">
        <f t="shared" si="116"/>
        <v>500000</v>
      </c>
      <c r="H140" s="66">
        <f t="shared" si="116"/>
        <v>0</v>
      </c>
      <c r="I140" s="66">
        <f t="shared" si="116"/>
        <v>0</v>
      </c>
      <c r="J140" s="66">
        <f t="shared" si="116"/>
        <v>0</v>
      </c>
      <c r="K140" s="66">
        <f t="shared" si="116"/>
        <v>0</v>
      </c>
      <c r="L140" s="66">
        <f t="shared" si="116"/>
        <v>0</v>
      </c>
    </row>
    <row r="141" spans="1:12" x14ac:dyDescent="0.25">
      <c r="A141" s="56"/>
      <c r="B141" s="67">
        <v>35501</v>
      </c>
      <c r="C141" s="68" t="s">
        <v>331</v>
      </c>
      <c r="D141" s="69">
        <f t="shared" ref="D141" si="117">+E141+F141+G141+H141+K141+L141</f>
        <v>1600000</v>
      </c>
      <c r="E141" s="69">
        <v>500000</v>
      </c>
      <c r="F141" s="69">
        <v>600000</v>
      </c>
      <c r="G141" s="69">
        <v>500000</v>
      </c>
      <c r="H141" s="94"/>
      <c r="I141" s="69"/>
      <c r="J141" s="69"/>
      <c r="K141" s="69"/>
      <c r="L141" s="69"/>
    </row>
    <row r="142" spans="1:12" ht="22.5" x14ac:dyDescent="0.25">
      <c r="A142" s="56"/>
      <c r="B142" s="64" t="s">
        <v>332</v>
      </c>
      <c r="C142" s="65" t="s">
        <v>333</v>
      </c>
      <c r="D142" s="66">
        <f t="shared" ref="D142:L142" si="118">SUM(D143)</f>
        <v>400000</v>
      </c>
      <c r="E142" s="66">
        <f t="shared" si="118"/>
        <v>50000</v>
      </c>
      <c r="F142" s="66">
        <f t="shared" si="118"/>
        <v>50000</v>
      </c>
      <c r="G142" s="66">
        <f t="shared" si="118"/>
        <v>300000</v>
      </c>
      <c r="H142" s="66">
        <f t="shared" si="118"/>
        <v>0</v>
      </c>
      <c r="I142" s="66">
        <f t="shared" si="118"/>
        <v>0</v>
      </c>
      <c r="J142" s="66">
        <f t="shared" si="118"/>
        <v>0</v>
      </c>
      <c r="K142" s="66">
        <f t="shared" si="118"/>
        <v>0</v>
      </c>
      <c r="L142" s="66">
        <f t="shared" si="118"/>
        <v>0</v>
      </c>
    </row>
    <row r="143" spans="1:12" ht="22.5" x14ac:dyDescent="0.25">
      <c r="A143" s="56"/>
      <c r="B143" s="67">
        <v>35701</v>
      </c>
      <c r="C143" s="68" t="s">
        <v>334</v>
      </c>
      <c r="D143" s="69">
        <f t="shared" ref="D143" si="119">+E143+F143+G143+H143+K143+L143</f>
        <v>400000</v>
      </c>
      <c r="E143" s="69">
        <v>50000</v>
      </c>
      <c r="F143" s="69">
        <v>50000</v>
      </c>
      <c r="G143" s="69">
        <v>300000</v>
      </c>
      <c r="H143" s="69">
        <v>0</v>
      </c>
      <c r="I143" s="69"/>
      <c r="J143" s="69"/>
      <c r="K143" s="69"/>
      <c r="L143" s="69"/>
    </row>
    <row r="144" spans="1:12" x14ac:dyDescent="0.25">
      <c r="A144" s="56"/>
      <c r="B144" s="61">
        <v>36000</v>
      </c>
      <c r="C144" s="62" t="s">
        <v>335</v>
      </c>
      <c r="D144" s="63">
        <f>SUM(D145)</f>
        <v>220000</v>
      </c>
      <c r="E144" s="63">
        <f t="shared" ref="E144:L145" si="120">SUM(E145)</f>
        <v>120000</v>
      </c>
      <c r="F144" s="63">
        <f t="shared" si="120"/>
        <v>100000</v>
      </c>
      <c r="G144" s="63">
        <f t="shared" si="120"/>
        <v>0</v>
      </c>
      <c r="H144" s="63">
        <f t="shared" si="120"/>
        <v>0</v>
      </c>
      <c r="I144" s="63">
        <f t="shared" si="120"/>
        <v>0</v>
      </c>
      <c r="J144" s="63">
        <f t="shared" si="120"/>
        <v>0</v>
      </c>
      <c r="K144" s="63">
        <f t="shared" si="120"/>
        <v>0</v>
      </c>
      <c r="L144" s="63">
        <f t="shared" si="120"/>
        <v>0</v>
      </c>
    </row>
    <row r="145" spans="1:12" ht="33.75" x14ac:dyDescent="0.25">
      <c r="A145" s="56"/>
      <c r="B145" s="64">
        <v>36100</v>
      </c>
      <c r="C145" s="65" t="s">
        <v>336</v>
      </c>
      <c r="D145" s="63">
        <f>SUM(D146)</f>
        <v>220000</v>
      </c>
      <c r="E145" s="63">
        <f t="shared" si="120"/>
        <v>120000</v>
      </c>
      <c r="F145" s="63">
        <f t="shared" si="120"/>
        <v>100000</v>
      </c>
      <c r="G145" s="63">
        <f t="shared" si="120"/>
        <v>0</v>
      </c>
      <c r="H145" s="63">
        <f t="shared" si="120"/>
        <v>0</v>
      </c>
      <c r="I145" s="63">
        <f t="shared" si="120"/>
        <v>0</v>
      </c>
      <c r="J145" s="63">
        <f t="shared" si="120"/>
        <v>0</v>
      </c>
      <c r="K145" s="63">
        <f t="shared" si="120"/>
        <v>0</v>
      </c>
      <c r="L145" s="63">
        <f t="shared" si="120"/>
        <v>0</v>
      </c>
    </row>
    <row r="146" spans="1:12" ht="22.5" x14ac:dyDescent="0.25">
      <c r="A146" s="56"/>
      <c r="B146" s="67">
        <v>36101</v>
      </c>
      <c r="C146" s="68" t="s">
        <v>337</v>
      </c>
      <c r="D146" s="69">
        <f t="shared" ref="D146" si="121">+E146+F146+G146+H146+K146+L146</f>
        <v>220000</v>
      </c>
      <c r="E146" s="69">
        <v>120000</v>
      </c>
      <c r="F146" s="69">
        <v>100000</v>
      </c>
      <c r="G146" s="69">
        <v>0</v>
      </c>
      <c r="H146" s="69">
        <v>0</v>
      </c>
      <c r="I146" s="69"/>
      <c r="J146" s="69"/>
      <c r="K146" s="69"/>
      <c r="L146" s="69">
        <v>0</v>
      </c>
    </row>
    <row r="147" spans="1:12" x14ac:dyDescent="0.25">
      <c r="A147" s="56"/>
      <c r="B147" s="61">
        <v>37000</v>
      </c>
      <c r="C147" s="62" t="s">
        <v>338</v>
      </c>
      <c r="D147" s="63">
        <f>SUM(D148,D154,D152,D150)</f>
        <v>135000</v>
      </c>
      <c r="E147" s="63">
        <f t="shared" ref="E147:L147" si="122">SUM(E148,E154,E152,E150)</f>
        <v>5000</v>
      </c>
      <c r="F147" s="63">
        <f t="shared" si="122"/>
        <v>80000</v>
      </c>
      <c r="G147" s="63">
        <f t="shared" si="122"/>
        <v>50000</v>
      </c>
      <c r="H147" s="63">
        <f t="shared" si="122"/>
        <v>0</v>
      </c>
      <c r="I147" s="63">
        <f t="shared" ref="I147:J147" si="123">SUM(I148,I154,I152,I150)</f>
        <v>0</v>
      </c>
      <c r="J147" s="63">
        <f t="shared" si="123"/>
        <v>0</v>
      </c>
      <c r="K147" s="63">
        <f t="shared" si="122"/>
        <v>0</v>
      </c>
      <c r="L147" s="63">
        <f t="shared" si="122"/>
        <v>0</v>
      </c>
    </row>
    <row r="148" spans="1:12" hidden="1" x14ac:dyDescent="0.25">
      <c r="A148" s="56"/>
      <c r="B148" s="64">
        <v>37100</v>
      </c>
      <c r="C148" s="65" t="s">
        <v>339</v>
      </c>
      <c r="D148" s="66">
        <f>SUM(D149)</f>
        <v>0</v>
      </c>
      <c r="E148" s="66">
        <f t="shared" ref="E148:L148" si="124">SUM(E149)</f>
        <v>0</v>
      </c>
      <c r="F148" s="66">
        <f t="shared" si="124"/>
        <v>0</v>
      </c>
      <c r="G148" s="66">
        <f t="shared" si="124"/>
        <v>0</v>
      </c>
      <c r="H148" s="66">
        <f t="shared" si="124"/>
        <v>0</v>
      </c>
      <c r="I148" s="66">
        <f t="shared" si="124"/>
        <v>0</v>
      </c>
      <c r="J148" s="66">
        <f t="shared" si="124"/>
        <v>0</v>
      </c>
      <c r="K148" s="66">
        <f t="shared" si="124"/>
        <v>0</v>
      </c>
      <c r="L148" s="66">
        <f t="shared" si="124"/>
        <v>0</v>
      </c>
    </row>
    <row r="149" spans="1:12" hidden="1" x14ac:dyDescent="0.25">
      <c r="A149" s="56"/>
      <c r="B149" s="67">
        <v>37101</v>
      </c>
      <c r="C149" s="68" t="s">
        <v>340</v>
      </c>
      <c r="D149" s="69">
        <f t="shared" ref="D149" si="125">+E149+F149+G149+H149+K149+L149</f>
        <v>0</v>
      </c>
      <c r="E149" s="69">
        <v>0</v>
      </c>
      <c r="F149" s="69">
        <v>0</v>
      </c>
      <c r="G149" s="69">
        <v>0</v>
      </c>
      <c r="H149" s="69">
        <v>0</v>
      </c>
      <c r="I149" s="69">
        <v>0</v>
      </c>
      <c r="J149" s="69">
        <v>0</v>
      </c>
      <c r="K149" s="69">
        <v>0</v>
      </c>
      <c r="L149" s="69">
        <v>0</v>
      </c>
    </row>
    <row r="150" spans="1:12" hidden="1" x14ac:dyDescent="0.25">
      <c r="A150" s="56"/>
      <c r="B150" s="64" t="s">
        <v>341</v>
      </c>
      <c r="C150" s="65" t="s">
        <v>342</v>
      </c>
      <c r="D150" s="66">
        <f>SUM(D151)</f>
        <v>0</v>
      </c>
      <c r="E150" s="66">
        <f t="shared" ref="E150:L150" si="126">SUM(E151)</f>
        <v>0</v>
      </c>
      <c r="F150" s="66">
        <f t="shared" si="126"/>
        <v>0</v>
      </c>
      <c r="G150" s="66">
        <f t="shared" si="126"/>
        <v>0</v>
      </c>
      <c r="H150" s="66">
        <f t="shared" si="126"/>
        <v>0</v>
      </c>
      <c r="I150" s="66">
        <f t="shared" si="126"/>
        <v>0</v>
      </c>
      <c r="J150" s="66">
        <f t="shared" si="126"/>
        <v>0</v>
      </c>
      <c r="K150" s="66">
        <f t="shared" si="126"/>
        <v>0</v>
      </c>
      <c r="L150" s="66">
        <f t="shared" si="126"/>
        <v>0</v>
      </c>
    </row>
    <row r="151" spans="1:12" hidden="1" x14ac:dyDescent="0.25">
      <c r="A151" s="56"/>
      <c r="B151" s="67">
        <v>37201</v>
      </c>
      <c r="C151" s="68" t="s">
        <v>343</v>
      </c>
      <c r="D151" s="69">
        <f t="shared" ref="D151" si="127">+E151+F151+G151+H151+K151+L151</f>
        <v>0</v>
      </c>
      <c r="E151" s="69">
        <v>0</v>
      </c>
      <c r="F151" s="69">
        <v>0</v>
      </c>
      <c r="G151" s="69"/>
      <c r="H151" s="69">
        <v>0</v>
      </c>
      <c r="I151" s="69">
        <v>0</v>
      </c>
      <c r="J151" s="69">
        <v>0</v>
      </c>
      <c r="K151" s="69">
        <v>0</v>
      </c>
      <c r="L151" s="69">
        <v>0</v>
      </c>
    </row>
    <row r="152" spans="1:12" x14ac:dyDescent="0.25">
      <c r="A152" s="56"/>
      <c r="B152" s="64">
        <v>37500</v>
      </c>
      <c r="C152" s="65" t="s">
        <v>344</v>
      </c>
      <c r="D152" s="66">
        <f>SUM(D153)</f>
        <v>135000</v>
      </c>
      <c r="E152" s="66">
        <f t="shared" ref="E152:L152" si="128">SUM(E153)</f>
        <v>5000</v>
      </c>
      <c r="F152" s="66">
        <f t="shared" si="128"/>
        <v>80000</v>
      </c>
      <c r="G152" s="66">
        <f t="shared" si="128"/>
        <v>50000</v>
      </c>
      <c r="H152" s="66">
        <f t="shared" si="128"/>
        <v>0</v>
      </c>
      <c r="I152" s="66">
        <f t="shared" si="128"/>
        <v>0</v>
      </c>
      <c r="J152" s="66">
        <f t="shared" si="128"/>
        <v>0</v>
      </c>
      <c r="K152" s="66">
        <f t="shared" si="128"/>
        <v>0</v>
      </c>
      <c r="L152" s="66">
        <f t="shared" si="128"/>
        <v>0</v>
      </c>
    </row>
    <row r="153" spans="1:12" x14ac:dyDescent="0.25">
      <c r="A153" s="56"/>
      <c r="B153" s="67">
        <v>37501</v>
      </c>
      <c r="C153" s="68" t="s">
        <v>345</v>
      </c>
      <c r="D153" s="69">
        <f t="shared" ref="D153" si="129">+E153+F153+G153+H153+K153+L153</f>
        <v>135000</v>
      </c>
      <c r="E153" s="69">
        <v>5000</v>
      </c>
      <c r="F153" s="69">
        <v>80000</v>
      </c>
      <c r="G153" s="69">
        <v>50000</v>
      </c>
      <c r="H153" s="69">
        <v>0</v>
      </c>
      <c r="I153" s="69"/>
      <c r="J153" s="69"/>
      <c r="K153" s="69"/>
      <c r="L153" s="69"/>
    </row>
    <row r="154" spans="1:12" hidden="1" x14ac:dyDescent="0.25">
      <c r="A154" s="56"/>
      <c r="B154" s="64">
        <v>37600</v>
      </c>
      <c r="C154" s="65" t="s">
        <v>346</v>
      </c>
      <c r="D154" s="66">
        <f>SUM(D155)</f>
        <v>0</v>
      </c>
      <c r="E154" s="66">
        <f t="shared" ref="E154:L154" si="130">SUM(E155)</f>
        <v>0</v>
      </c>
      <c r="F154" s="66">
        <f t="shared" si="130"/>
        <v>0</v>
      </c>
      <c r="G154" s="66">
        <f t="shared" si="130"/>
        <v>0</v>
      </c>
      <c r="H154" s="66">
        <f t="shared" si="130"/>
        <v>0</v>
      </c>
      <c r="I154" s="66">
        <f t="shared" si="130"/>
        <v>0</v>
      </c>
      <c r="J154" s="66">
        <f t="shared" si="130"/>
        <v>0</v>
      </c>
      <c r="K154" s="66">
        <f t="shared" si="130"/>
        <v>0</v>
      </c>
      <c r="L154" s="66">
        <f t="shared" si="130"/>
        <v>0</v>
      </c>
    </row>
    <row r="155" spans="1:12" hidden="1" x14ac:dyDescent="0.25">
      <c r="A155" s="56"/>
      <c r="B155" s="67">
        <v>37601</v>
      </c>
      <c r="C155" s="68" t="s">
        <v>347</v>
      </c>
      <c r="D155" s="69">
        <f t="shared" ref="D155" si="131">+E155+F155+G155+H155+K155+L155</f>
        <v>0</v>
      </c>
      <c r="E155" s="69">
        <v>0</v>
      </c>
      <c r="F155" s="69">
        <v>0</v>
      </c>
      <c r="G155" s="69">
        <v>0</v>
      </c>
      <c r="H155" s="69">
        <v>0</v>
      </c>
      <c r="I155" s="69">
        <v>0</v>
      </c>
      <c r="J155" s="69">
        <v>0</v>
      </c>
      <c r="K155" s="69">
        <v>0</v>
      </c>
      <c r="L155" s="69">
        <v>0</v>
      </c>
    </row>
    <row r="156" spans="1:12" x14ac:dyDescent="0.25">
      <c r="A156" s="56"/>
      <c r="B156" s="61">
        <v>38000</v>
      </c>
      <c r="C156" s="62" t="s">
        <v>348</v>
      </c>
      <c r="D156" s="63">
        <f>SUM(D159,D157)</f>
        <v>2000000</v>
      </c>
      <c r="E156" s="63">
        <f t="shared" ref="E156:L156" si="132">SUM(E159,E157)</f>
        <v>500000</v>
      </c>
      <c r="F156" s="63">
        <f t="shared" si="132"/>
        <v>1500000</v>
      </c>
      <c r="G156" s="63">
        <f t="shared" si="132"/>
        <v>0</v>
      </c>
      <c r="H156" s="63">
        <f t="shared" si="132"/>
        <v>0</v>
      </c>
      <c r="I156" s="63">
        <f t="shared" ref="I156:J156" si="133">SUM(I159,I157)</f>
        <v>0</v>
      </c>
      <c r="J156" s="63">
        <f t="shared" si="133"/>
        <v>0</v>
      </c>
      <c r="K156" s="63">
        <f t="shared" si="132"/>
        <v>0</v>
      </c>
      <c r="L156" s="63">
        <f t="shared" si="132"/>
        <v>0</v>
      </c>
    </row>
    <row r="157" spans="1:12" x14ac:dyDescent="0.25">
      <c r="A157" s="56"/>
      <c r="B157" s="64" t="s">
        <v>349</v>
      </c>
      <c r="C157" s="65" t="s">
        <v>350</v>
      </c>
      <c r="D157" s="66">
        <f>SUM(D158)</f>
        <v>2000000</v>
      </c>
      <c r="E157" s="66">
        <f t="shared" ref="E157:L157" si="134">SUM(E158)</f>
        <v>500000</v>
      </c>
      <c r="F157" s="66">
        <f t="shared" si="134"/>
        <v>1500000</v>
      </c>
      <c r="G157" s="66">
        <f t="shared" si="134"/>
        <v>0</v>
      </c>
      <c r="H157" s="66">
        <f t="shared" si="134"/>
        <v>0</v>
      </c>
      <c r="I157" s="66">
        <f t="shared" si="134"/>
        <v>0</v>
      </c>
      <c r="J157" s="66">
        <f t="shared" si="134"/>
        <v>0</v>
      </c>
      <c r="K157" s="66">
        <f t="shared" si="134"/>
        <v>0</v>
      </c>
      <c r="L157" s="66">
        <f t="shared" si="134"/>
        <v>0</v>
      </c>
    </row>
    <row r="158" spans="1:12" x14ac:dyDescent="0.25">
      <c r="A158" s="56"/>
      <c r="B158" s="67">
        <v>38201</v>
      </c>
      <c r="C158" s="68" t="s">
        <v>351</v>
      </c>
      <c r="D158" s="69">
        <f t="shared" ref="D158" si="135">+E158+F158+G158+H158+K158+L158</f>
        <v>2000000</v>
      </c>
      <c r="E158" s="69">
        <v>500000</v>
      </c>
      <c r="F158" s="69">
        <v>1500000</v>
      </c>
      <c r="G158" s="69"/>
      <c r="H158" s="69">
        <v>0</v>
      </c>
      <c r="I158" s="69"/>
      <c r="J158" s="69"/>
      <c r="K158" s="69"/>
      <c r="L158" s="69"/>
    </row>
    <row r="159" spans="1:12" hidden="1" x14ac:dyDescent="0.25">
      <c r="A159" s="56"/>
      <c r="B159" s="64">
        <v>38500</v>
      </c>
      <c r="C159" s="65" t="s">
        <v>352</v>
      </c>
      <c r="D159" s="66">
        <f>SUM(D160)</f>
        <v>0</v>
      </c>
      <c r="E159" s="66">
        <f t="shared" ref="E159:L159" si="136">SUM(E160)</f>
        <v>0</v>
      </c>
      <c r="F159" s="66">
        <f t="shared" si="136"/>
        <v>0</v>
      </c>
      <c r="G159" s="66">
        <f t="shared" si="136"/>
        <v>0</v>
      </c>
      <c r="H159" s="66">
        <f t="shared" si="136"/>
        <v>0</v>
      </c>
      <c r="I159" s="66">
        <f t="shared" si="136"/>
        <v>0</v>
      </c>
      <c r="J159" s="66">
        <f t="shared" si="136"/>
        <v>0</v>
      </c>
      <c r="K159" s="66">
        <f t="shared" si="136"/>
        <v>0</v>
      </c>
      <c r="L159" s="66">
        <f t="shared" si="136"/>
        <v>0</v>
      </c>
    </row>
    <row r="160" spans="1:12" hidden="1" x14ac:dyDescent="0.25">
      <c r="A160" s="56"/>
      <c r="B160" s="67" t="s">
        <v>353</v>
      </c>
      <c r="C160" s="68" t="s">
        <v>354</v>
      </c>
      <c r="D160" s="69">
        <f t="shared" ref="D160" si="137">+E160+F160+G160+H160+K160+L160</f>
        <v>0</v>
      </c>
      <c r="E160" s="69">
        <v>0</v>
      </c>
      <c r="F160" s="69">
        <v>0</v>
      </c>
      <c r="G160" s="69">
        <v>0</v>
      </c>
      <c r="H160" s="69">
        <v>0</v>
      </c>
      <c r="I160" s="69">
        <v>0</v>
      </c>
      <c r="J160" s="69">
        <v>0</v>
      </c>
      <c r="K160" s="69">
        <v>0</v>
      </c>
      <c r="L160" s="69">
        <v>0</v>
      </c>
    </row>
    <row r="161" spans="1:12" x14ac:dyDescent="0.25">
      <c r="A161" s="56"/>
      <c r="B161" s="61">
        <v>39000</v>
      </c>
      <c r="C161" s="62" t="s">
        <v>355</v>
      </c>
      <c r="D161" s="63">
        <f>SUM(D162,D168,D166,D164)</f>
        <v>2117620</v>
      </c>
      <c r="E161" s="63">
        <f t="shared" ref="E161:L161" si="138">SUM(E162,E168,E166,E164)</f>
        <v>0</v>
      </c>
      <c r="F161" s="63">
        <f t="shared" si="138"/>
        <v>600000</v>
      </c>
      <c r="G161" s="63">
        <f t="shared" si="138"/>
        <v>1517620</v>
      </c>
      <c r="H161" s="63">
        <f t="shared" si="138"/>
        <v>0</v>
      </c>
      <c r="I161" s="63">
        <f t="shared" ref="I161:J161" si="139">SUM(I162,I168,I166,I164)</f>
        <v>0</v>
      </c>
      <c r="J161" s="63">
        <f t="shared" si="139"/>
        <v>0</v>
      </c>
      <c r="K161" s="63">
        <f t="shared" si="138"/>
        <v>0</v>
      </c>
      <c r="L161" s="63">
        <f t="shared" si="138"/>
        <v>0</v>
      </c>
    </row>
    <row r="162" spans="1:12" hidden="1" x14ac:dyDescent="0.25">
      <c r="A162" s="56"/>
      <c r="B162" s="64" t="s">
        <v>356</v>
      </c>
      <c r="C162" s="65" t="s">
        <v>357</v>
      </c>
      <c r="D162" s="66">
        <f>SUM(D163)</f>
        <v>0</v>
      </c>
      <c r="E162" s="66">
        <f t="shared" ref="E162:L162" si="140">SUM(E163)</f>
        <v>0</v>
      </c>
      <c r="F162" s="66">
        <f t="shared" si="140"/>
        <v>0</v>
      </c>
      <c r="G162" s="66">
        <f t="shared" si="140"/>
        <v>0</v>
      </c>
      <c r="H162" s="66">
        <f t="shared" si="140"/>
        <v>0</v>
      </c>
      <c r="I162" s="66">
        <f t="shared" si="140"/>
        <v>0</v>
      </c>
      <c r="J162" s="66">
        <f t="shared" si="140"/>
        <v>0</v>
      </c>
      <c r="K162" s="66">
        <f t="shared" si="140"/>
        <v>0</v>
      </c>
      <c r="L162" s="66">
        <f t="shared" si="140"/>
        <v>0</v>
      </c>
    </row>
    <row r="163" spans="1:12" hidden="1" x14ac:dyDescent="0.25">
      <c r="A163" s="56"/>
      <c r="B163" s="67">
        <v>39101</v>
      </c>
      <c r="C163" s="68" t="s">
        <v>358</v>
      </c>
      <c r="D163" s="69">
        <f t="shared" ref="D163" si="141">+E163+F163+G163+H163+K163+L163</f>
        <v>0</v>
      </c>
      <c r="E163" s="69">
        <v>0</v>
      </c>
      <c r="F163" s="69">
        <v>0</v>
      </c>
      <c r="G163" s="69">
        <v>0</v>
      </c>
      <c r="H163" s="69">
        <v>0</v>
      </c>
      <c r="I163" s="69">
        <v>0</v>
      </c>
      <c r="J163" s="69">
        <v>0</v>
      </c>
      <c r="K163" s="69">
        <v>0</v>
      </c>
      <c r="L163" s="69">
        <v>0</v>
      </c>
    </row>
    <row r="164" spans="1:12" hidden="1" x14ac:dyDescent="0.25">
      <c r="A164" s="56"/>
      <c r="B164" s="64" t="s">
        <v>359</v>
      </c>
      <c r="C164" s="65" t="s">
        <v>360</v>
      </c>
      <c r="D164" s="66">
        <f>SUM(D165)</f>
        <v>0</v>
      </c>
      <c r="E164" s="66">
        <f t="shared" ref="E164:L164" si="142">SUM(E165)</f>
        <v>0</v>
      </c>
      <c r="F164" s="66">
        <f t="shared" si="142"/>
        <v>0</v>
      </c>
      <c r="G164" s="66">
        <f t="shared" si="142"/>
        <v>0</v>
      </c>
      <c r="H164" s="66">
        <f t="shared" si="142"/>
        <v>0</v>
      </c>
      <c r="I164" s="66">
        <f t="shared" si="142"/>
        <v>0</v>
      </c>
      <c r="J164" s="66">
        <f t="shared" si="142"/>
        <v>0</v>
      </c>
      <c r="K164" s="66">
        <f t="shared" si="142"/>
        <v>0</v>
      </c>
      <c r="L164" s="66">
        <f t="shared" si="142"/>
        <v>0</v>
      </c>
    </row>
    <row r="165" spans="1:12" hidden="1" x14ac:dyDescent="0.25">
      <c r="A165" s="56"/>
      <c r="B165" s="67">
        <v>39201</v>
      </c>
      <c r="C165" s="68" t="s">
        <v>361</v>
      </c>
      <c r="D165" s="69">
        <f t="shared" ref="D165" si="143">+E165+F165+G165+H165+K165+L165</f>
        <v>0</v>
      </c>
      <c r="E165" s="69"/>
      <c r="F165" s="69"/>
      <c r="G165" s="69"/>
      <c r="H165" s="69">
        <v>0</v>
      </c>
      <c r="I165" s="69">
        <v>0</v>
      </c>
      <c r="J165" s="69">
        <v>0</v>
      </c>
      <c r="K165" s="69">
        <v>0</v>
      </c>
      <c r="L165" s="69">
        <v>0</v>
      </c>
    </row>
    <row r="166" spans="1:12" hidden="1" x14ac:dyDescent="0.25">
      <c r="A166" s="56"/>
      <c r="B166" s="64" t="s">
        <v>362</v>
      </c>
      <c r="C166" s="65" t="s">
        <v>363</v>
      </c>
      <c r="D166" s="66">
        <f>SUM(D167)</f>
        <v>0</v>
      </c>
      <c r="E166" s="66">
        <f t="shared" ref="E166:L166" si="144">SUM(E167)</f>
        <v>0</v>
      </c>
      <c r="F166" s="66">
        <f t="shared" si="144"/>
        <v>0</v>
      </c>
      <c r="G166" s="66">
        <f t="shared" si="144"/>
        <v>0</v>
      </c>
      <c r="H166" s="66">
        <f t="shared" si="144"/>
        <v>0</v>
      </c>
      <c r="I166" s="66">
        <f t="shared" si="144"/>
        <v>0</v>
      </c>
      <c r="J166" s="66">
        <f t="shared" si="144"/>
        <v>0</v>
      </c>
      <c r="K166" s="66">
        <f t="shared" si="144"/>
        <v>0</v>
      </c>
      <c r="L166" s="66">
        <f t="shared" si="144"/>
        <v>0</v>
      </c>
    </row>
    <row r="167" spans="1:12" hidden="1" x14ac:dyDescent="0.25">
      <c r="A167" s="56"/>
      <c r="B167" s="67" t="s">
        <v>364</v>
      </c>
      <c r="C167" s="68" t="s">
        <v>365</v>
      </c>
      <c r="D167" s="69">
        <f t="shared" ref="D167" si="145">+E167+F167+G167+H167+K167+L167</f>
        <v>0</v>
      </c>
      <c r="E167" s="69">
        <v>0</v>
      </c>
      <c r="F167" s="69">
        <v>0</v>
      </c>
      <c r="G167" s="69">
        <v>0</v>
      </c>
      <c r="H167" s="69">
        <v>0</v>
      </c>
      <c r="I167" s="69">
        <v>0</v>
      </c>
      <c r="J167" s="69">
        <v>0</v>
      </c>
      <c r="K167" s="69">
        <v>0</v>
      </c>
      <c r="L167" s="69">
        <v>0</v>
      </c>
    </row>
    <row r="168" spans="1:12" x14ac:dyDescent="0.25">
      <c r="A168" s="56"/>
      <c r="B168" s="64" t="s">
        <v>366</v>
      </c>
      <c r="C168" s="65" t="s">
        <v>355</v>
      </c>
      <c r="D168" s="66">
        <f>SUM(D169)</f>
        <v>2117620</v>
      </c>
      <c r="E168" s="66">
        <f t="shared" ref="E168:L168" si="146">SUM(E169)</f>
        <v>0</v>
      </c>
      <c r="F168" s="66">
        <f t="shared" si="146"/>
        <v>600000</v>
      </c>
      <c r="G168" s="66">
        <f t="shared" si="146"/>
        <v>1517620</v>
      </c>
      <c r="H168" s="66">
        <f t="shared" si="146"/>
        <v>0</v>
      </c>
      <c r="I168" s="66">
        <f t="shared" si="146"/>
        <v>0</v>
      </c>
      <c r="J168" s="66">
        <f t="shared" si="146"/>
        <v>0</v>
      </c>
      <c r="K168" s="66">
        <f t="shared" si="146"/>
        <v>0</v>
      </c>
      <c r="L168" s="66">
        <f t="shared" si="146"/>
        <v>0</v>
      </c>
    </row>
    <row r="169" spans="1:12" x14ac:dyDescent="0.25">
      <c r="A169" s="56"/>
      <c r="B169" s="67">
        <v>39901</v>
      </c>
      <c r="C169" s="68" t="s">
        <v>367</v>
      </c>
      <c r="D169" s="69">
        <f t="shared" ref="D169" si="147">+E169+F169+G169+H169+K169+L169</f>
        <v>2117620</v>
      </c>
      <c r="E169" s="69"/>
      <c r="F169" s="69">
        <v>600000</v>
      </c>
      <c r="G169" s="69">
        <v>1517620</v>
      </c>
      <c r="H169" s="69">
        <v>0</v>
      </c>
      <c r="I169" s="69"/>
      <c r="J169" s="69"/>
      <c r="K169" s="69"/>
      <c r="L169" s="69"/>
    </row>
    <row r="170" spans="1:12" ht="22.5" x14ac:dyDescent="0.25">
      <c r="A170" s="56"/>
      <c r="B170" s="61">
        <v>40000</v>
      </c>
      <c r="C170" s="62" t="s">
        <v>368</v>
      </c>
      <c r="D170" s="63">
        <f>SUM(D174,D185,D188,D171,)</f>
        <v>12900000</v>
      </c>
      <c r="E170" s="63">
        <f t="shared" ref="E170:L170" si="148">SUM(E174,E185,E188,E171,)</f>
        <v>5750000</v>
      </c>
      <c r="F170" s="63">
        <f t="shared" si="148"/>
        <v>6650000</v>
      </c>
      <c r="G170" s="63">
        <f t="shared" si="148"/>
        <v>500000</v>
      </c>
      <c r="H170" s="63">
        <f t="shared" si="148"/>
        <v>0</v>
      </c>
      <c r="I170" s="63">
        <f t="shared" ref="I170:J170" si="149">SUM(I174,I185,I188,I171,)</f>
        <v>0</v>
      </c>
      <c r="J170" s="63">
        <f t="shared" si="149"/>
        <v>0</v>
      </c>
      <c r="K170" s="63">
        <f t="shared" si="148"/>
        <v>0</v>
      </c>
      <c r="L170" s="63">
        <f t="shared" si="148"/>
        <v>0</v>
      </c>
    </row>
    <row r="171" spans="1:12" hidden="1" x14ac:dyDescent="0.25">
      <c r="A171" s="56"/>
      <c r="B171" s="61">
        <v>42000</v>
      </c>
      <c r="C171" s="62" t="s">
        <v>369</v>
      </c>
      <c r="D171" s="63">
        <f>SUM(D172)</f>
        <v>0</v>
      </c>
      <c r="E171" s="63">
        <f t="shared" ref="E171:L172" si="150">SUM(E172)</f>
        <v>0</v>
      </c>
      <c r="F171" s="63">
        <f t="shared" si="150"/>
        <v>0</v>
      </c>
      <c r="G171" s="63">
        <f t="shared" si="150"/>
        <v>0</v>
      </c>
      <c r="H171" s="63">
        <f t="shared" si="150"/>
        <v>0</v>
      </c>
      <c r="I171" s="63">
        <f t="shared" si="150"/>
        <v>0</v>
      </c>
      <c r="J171" s="63">
        <f t="shared" si="150"/>
        <v>0</v>
      </c>
      <c r="K171" s="63">
        <f t="shared" si="150"/>
        <v>0</v>
      </c>
      <c r="L171" s="63">
        <f t="shared" si="150"/>
        <v>0</v>
      </c>
    </row>
    <row r="172" spans="1:12" ht="33.75" hidden="1" x14ac:dyDescent="0.25">
      <c r="A172" s="56"/>
      <c r="B172" s="64">
        <v>42100</v>
      </c>
      <c r="C172" s="65" t="s">
        <v>370</v>
      </c>
      <c r="D172" s="66">
        <f>SUM(D173)</f>
        <v>0</v>
      </c>
      <c r="E172" s="66">
        <f t="shared" si="150"/>
        <v>0</v>
      </c>
      <c r="F172" s="66">
        <f t="shared" si="150"/>
        <v>0</v>
      </c>
      <c r="G172" s="66">
        <f t="shared" si="150"/>
        <v>0</v>
      </c>
      <c r="H172" s="66">
        <f t="shared" si="150"/>
        <v>0</v>
      </c>
      <c r="I172" s="66">
        <f t="shared" si="150"/>
        <v>0</v>
      </c>
      <c r="J172" s="66">
        <f t="shared" si="150"/>
        <v>0</v>
      </c>
      <c r="K172" s="66">
        <f t="shared" si="150"/>
        <v>0</v>
      </c>
      <c r="L172" s="66">
        <f t="shared" si="150"/>
        <v>0</v>
      </c>
    </row>
    <row r="173" spans="1:12" ht="22.5" hidden="1" x14ac:dyDescent="0.25">
      <c r="A173" s="56"/>
      <c r="B173" s="67">
        <v>42101</v>
      </c>
      <c r="C173" s="68" t="s">
        <v>371</v>
      </c>
      <c r="D173" s="69">
        <f t="shared" ref="D173" si="151">+E173+F173+G173+H173+K173+L173</f>
        <v>0</v>
      </c>
      <c r="E173" s="69">
        <v>0</v>
      </c>
      <c r="F173" s="69">
        <v>0</v>
      </c>
      <c r="G173" s="69">
        <v>0</v>
      </c>
      <c r="H173" s="69">
        <v>0</v>
      </c>
      <c r="I173" s="69">
        <v>0</v>
      </c>
      <c r="J173" s="69">
        <v>0</v>
      </c>
      <c r="K173" s="69">
        <v>0</v>
      </c>
      <c r="L173" s="69">
        <v>0</v>
      </c>
    </row>
    <row r="174" spans="1:12" x14ac:dyDescent="0.25">
      <c r="A174" s="56"/>
      <c r="B174" s="61">
        <v>44000</v>
      </c>
      <c r="C174" s="62" t="s">
        <v>372</v>
      </c>
      <c r="D174" s="63">
        <f>SUM(D175,D183,D181,D179,D177)</f>
        <v>12400000</v>
      </c>
      <c r="E174" s="63">
        <f t="shared" ref="E174:L174" si="152">SUM(E175,E183,E181,E179,E177)</f>
        <v>5250000</v>
      </c>
      <c r="F174" s="63">
        <f t="shared" si="152"/>
        <v>6650000</v>
      </c>
      <c r="G174" s="63">
        <f t="shared" si="152"/>
        <v>500000</v>
      </c>
      <c r="H174" s="63">
        <f t="shared" si="152"/>
        <v>0</v>
      </c>
      <c r="I174" s="63">
        <f t="shared" ref="I174:J174" si="153">SUM(I175,I183,I181,I179,I177)</f>
        <v>0</v>
      </c>
      <c r="J174" s="63">
        <f t="shared" si="153"/>
        <v>0</v>
      </c>
      <c r="K174" s="63">
        <f t="shared" si="152"/>
        <v>0</v>
      </c>
      <c r="L174" s="63">
        <f t="shared" si="152"/>
        <v>0</v>
      </c>
    </row>
    <row r="175" spans="1:12" x14ac:dyDescent="0.25">
      <c r="A175" s="56"/>
      <c r="B175" s="64">
        <v>44100</v>
      </c>
      <c r="C175" s="65" t="s">
        <v>373</v>
      </c>
      <c r="D175" s="66">
        <f>SUM(D176)</f>
        <v>7100000</v>
      </c>
      <c r="E175" s="66">
        <f t="shared" ref="E175:L175" si="154">SUM(E176)</f>
        <v>4600000</v>
      </c>
      <c r="F175" s="66">
        <f t="shared" si="154"/>
        <v>2500000</v>
      </c>
      <c r="G175" s="66">
        <f t="shared" si="154"/>
        <v>0</v>
      </c>
      <c r="H175" s="66">
        <f t="shared" si="154"/>
        <v>0</v>
      </c>
      <c r="I175" s="66">
        <f t="shared" si="154"/>
        <v>0</v>
      </c>
      <c r="J175" s="66">
        <f t="shared" si="154"/>
        <v>0</v>
      </c>
      <c r="K175" s="66">
        <f t="shared" si="154"/>
        <v>0</v>
      </c>
      <c r="L175" s="66">
        <f t="shared" si="154"/>
        <v>0</v>
      </c>
    </row>
    <row r="176" spans="1:12" x14ac:dyDescent="0.25">
      <c r="A176" s="56"/>
      <c r="B176" s="67" t="s">
        <v>374</v>
      </c>
      <c r="C176" s="68" t="s">
        <v>375</v>
      </c>
      <c r="D176" s="69">
        <f t="shared" ref="D176" si="155">+E176+F176+G176+H176+K176+L176</f>
        <v>7100000</v>
      </c>
      <c r="E176" s="94">
        <f>2500000+2100000</f>
        <v>4600000</v>
      </c>
      <c r="F176" s="94">
        <v>2500000</v>
      </c>
      <c r="G176" s="69"/>
      <c r="H176" s="69">
        <v>0</v>
      </c>
      <c r="I176" s="69"/>
      <c r="J176" s="69"/>
      <c r="K176" s="69"/>
      <c r="L176" s="69"/>
    </row>
    <row r="177" spans="1:12" hidden="1" x14ac:dyDescent="0.25">
      <c r="A177" s="56"/>
      <c r="B177" s="64" t="s">
        <v>376</v>
      </c>
      <c r="C177" s="65" t="s">
        <v>377</v>
      </c>
      <c r="D177" s="66">
        <f>SUM(D178)</f>
        <v>0</v>
      </c>
      <c r="E177" s="66">
        <f t="shared" ref="E177:L177" si="156">SUM(E178)</f>
        <v>0</v>
      </c>
      <c r="F177" s="66">
        <f t="shared" si="156"/>
        <v>0</v>
      </c>
      <c r="G177" s="66">
        <f t="shared" si="156"/>
        <v>0</v>
      </c>
      <c r="H177" s="66">
        <f t="shared" si="156"/>
        <v>0</v>
      </c>
      <c r="I177" s="66">
        <f t="shared" si="156"/>
        <v>0</v>
      </c>
      <c r="J177" s="66">
        <f t="shared" si="156"/>
        <v>0</v>
      </c>
      <c r="K177" s="66">
        <f t="shared" si="156"/>
        <v>0</v>
      </c>
      <c r="L177" s="66">
        <f t="shared" si="156"/>
        <v>0</v>
      </c>
    </row>
    <row r="178" spans="1:12" hidden="1" x14ac:dyDescent="0.25">
      <c r="A178" s="56"/>
      <c r="B178" s="67" t="s">
        <v>378</v>
      </c>
      <c r="C178" s="68" t="s">
        <v>377</v>
      </c>
      <c r="D178" s="69">
        <f t="shared" ref="D178:D184" si="157">+E178+F178+G178+H178+K178+L178</f>
        <v>0</v>
      </c>
      <c r="E178" s="69">
        <v>0</v>
      </c>
      <c r="F178" s="69">
        <v>0</v>
      </c>
      <c r="G178" s="69">
        <v>0</v>
      </c>
      <c r="H178" s="69">
        <v>0</v>
      </c>
      <c r="I178" s="69">
        <v>0</v>
      </c>
      <c r="J178" s="69">
        <v>0</v>
      </c>
      <c r="K178" s="69">
        <v>0</v>
      </c>
      <c r="L178" s="69">
        <v>0</v>
      </c>
    </row>
    <row r="179" spans="1:12" x14ac:dyDescent="0.25">
      <c r="A179" s="56"/>
      <c r="B179" s="64">
        <v>44300</v>
      </c>
      <c r="C179" s="65" t="s">
        <v>379</v>
      </c>
      <c r="D179" s="66">
        <f>SUM(D180)</f>
        <v>550000</v>
      </c>
      <c r="E179" s="66">
        <f t="shared" ref="E179:L179" si="158">SUM(E180)</f>
        <v>400000</v>
      </c>
      <c r="F179" s="66">
        <f t="shared" si="158"/>
        <v>150000</v>
      </c>
      <c r="G179" s="66">
        <f t="shared" si="158"/>
        <v>0</v>
      </c>
      <c r="H179" s="66">
        <f t="shared" si="158"/>
        <v>0</v>
      </c>
      <c r="I179" s="66">
        <f t="shared" si="158"/>
        <v>0</v>
      </c>
      <c r="J179" s="66">
        <f t="shared" si="158"/>
        <v>0</v>
      </c>
      <c r="K179" s="66">
        <f t="shared" si="158"/>
        <v>0</v>
      </c>
      <c r="L179" s="66">
        <f t="shared" si="158"/>
        <v>0</v>
      </c>
    </row>
    <row r="180" spans="1:12" x14ac:dyDescent="0.25">
      <c r="A180" s="56"/>
      <c r="B180" s="67" t="s">
        <v>380</v>
      </c>
      <c r="C180" s="68" t="s">
        <v>379</v>
      </c>
      <c r="D180" s="69">
        <f t="shared" si="157"/>
        <v>550000</v>
      </c>
      <c r="E180" s="69">
        <v>400000</v>
      </c>
      <c r="F180" s="69">
        <v>150000</v>
      </c>
      <c r="G180" s="69">
        <v>0</v>
      </c>
      <c r="H180" s="69">
        <v>0</v>
      </c>
      <c r="I180" s="69">
        <v>0</v>
      </c>
      <c r="J180" s="69">
        <v>0</v>
      </c>
      <c r="K180" s="69">
        <v>0</v>
      </c>
      <c r="L180" s="69">
        <v>0</v>
      </c>
    </row>
    <row r="181" spans="1:12" ht="22.5" x14ac:dyDescent="0.25">
      <c r="A181" s="56"/>
      <c r="B181" s="64">
        <v>44500</v>
      </c>
      <c r="C181" s="65" t="s">
        <v>381</v>
      </c>
      <c r="D181" s="66">
        <f>SUM(D182)</f>
        <v>4750000</v>
      </c>
      <c r="E181" s="66">
        <f t="shared" ref="E181:L181" si="159">SUM(E182)</f>
        <v>250000</v>
      </c>
      <c r="F181" s="66">
        <f t="shared" si="159"/>
        <v>4000000</v>
      </c>
      <c r="G181" s="66">
        <f t="shared" si="159"/>
        <v>500000</v>
      </c>
      <c r="H181" s="66">
        <f t="shared" si="159"/>
        <v>0</v>
      </c>
      <c r="I181" s="66">
        <f t="shared" si="159"/>
        <v>0</v>
      </c>
      <c r="J181" s="66">
        <f t="shared" si="159"/>
        <v>0</v>
      </c>
      <c r="K181" s="66">
        <f t="shared" si="159"/>
        <v>0</v>
      </c>
      <c r="L181" s="66">
        <f t="shared" si="159"/>
        <v>0</v>
      </c>
    </row>
    <row r="182" spans="1:12" x14ac:dyDescent="0.25">
      <c r="A182" s="56"/>
      <c r="B182" s="67">
        <v>44501</v>
      </c>
      <c r="C182" s="68" t="s">
        <v>382</v>
      </c>
      <c r="D182" s="69">
        <f t="shared" si="157"/>
        <v>4750000</v>
      </c>
      <c r="E182" s="94">
        <v>250000</v>
      </c>
      <c r="F182" s="94">
        <v>4000000</v>
      </c>
      <c r="G182" s="94">
        <v>500000</v>
      </c>
      <c r="H182" s="69">
        <v>0</v>
      </c>
      <c r="I182" s="69"/>
      <c r="J182" s="69"/>
      <c r="K182" s="69"/>
      <c r="L182" s="69"/>
    </row>
    <row r="183" spans="1:12" ht="22.5" hidden="1" x14ac:dyDescent="0.25">
      <c r="A183" s="56"/>
      <c r="B183" s="64">
        <v>44800</v>
      </c>
      <c r="C183" s="73" t="s">
        <v>383</v>
      </c>
      <c r="D183" s="74">
        <f>SUM(D184)</f>
        <v>0</v>
      </c>
      <c r="E183" s="74">
        <f t="shared" ref="E183:L183" si="160">SUM(E184)</f>
        <v>0</v>
      </c>
      <c r="F183" s="74">
        <f t="shared" si="160"/>
        <v>0</v>
      </c>
      <c r="G183" s="74">
        <f t="shared" si="160"/>
        <v>0</v>
      </c>
      <c r="H183" s="74">
        <f t="shared" si="160"/>
        <v>0</v>
      </c>
      <c r="I183" s="74">
        <f t="shared" si="160"/>
        <v>0</v>
      </c>
      <c r="J183" s="74">
        <f t="shared" si="160"/>
        <v>0</v>
      </c>
      <c r="K183" s="74">
        <f t="shared" si="160"/>
        <v>0</v>
      </c>
      <c r="L183" s="74">
        <f t="shared" si="160"/>
        <v>0</v>
      </c>
    </row>
    <row r="184" spans="1:12" hidden="1" x14ac:dyDescent="0.25">
      <c r="A184" s="56"/>
      <c r="B184" s="67" t="s">
        <v>384</v>
      </c>
      <c r="C184" s="68" t="s">
        <v>385</v>
      </c>
      <c r="D184" s="69">
        <f t="shared" si="157"/>
        <v>0</v>
      </c>
      <c r="E184" s="69">
        <v>0</v>
      </c>
      <c r="F184" s="69">
        <v>0</v>
      </c>
      <c r="G184" s="69">
        <v>0</v>
      </c>
      <c r="H184" s="69">
        <v>0</v>
      </c>
      <c r="I184" s="69">
        <v>0</v>
      </c>
      <c r="J184" s="69">
        <v>0</v>
      </c>
      <c r="K184" s="69">
        <v>0</v>
      </c>
      <c r="L184" s="69">
        <v>0</v>
      </c>
    </row>
    <row r="185" spans="1:12" hidden="1" x14ac:dyDescent="0.25">
      <c r="A185" s="56"/>
      <c r="B185" s="61">
        <v>45000</v>
      </c>
      <c r="C185" s="62" t="s">
        <v>386</v>
      </c>
      <c r="D185" s="63">
        <f>SUM(D186)</f>
        <v>0</v>
      </c>
      <c r="E185" s="63">
        <f t="shared" ref="E185:L186" si="161">SUM(E186)</f>
        <v>0</v>
      </c>
      <c r="F185" s="63">
        <f t="shared" si="161"/>
        <v>0</v>
      </c>
      <c r="G185" s="63">
        <f t="shared" si="161"/>
        <v>0</v>
      </c>
      <c r="H185" s="63">
        <f t="shared" si="161"/>
        <v>0</v>
      </c>
      <c r="I185" s="63">
        <f t="shared" si="161"/>
        <v>0</v>
      </c>
      <c r="J185" s="63">
        <f t="shared" si="161"/>
        <v>0</v>
      </c>
      <c r="K185" s="63">
        <f t="shared" si="161"/>
        <v>0</v>
      </c>
      <c r="L185" s="63">
        <f t="shared" si="161"/>
        <v>0</v>
      </c>
    </row>
    <row r="186" spans="1:12" hidden="1" x14ac:dyDescent="0.25">
      <c r="A186" s="56"/>
      <c r="B186" s="64">
        <v>45200</v>
      </c>
      <c r="C186" s="65" t="s">
        <v>387</v>
      </c>
      <c r="D186" s="66">
        <f>SUM(D187)</f>
        <v>0</v>
      </c>
      <c r="E186" s="66">
        <f t="shared" si="161"/>
        <v>0</v>
      </c>
      <c r="F186" s="66">
        <f t="shared" si="161"/>
        <v>0</v>
      </c>
      <c r="G186" s="66">
        <f t="shared" si="161"/>
        <v>0</v>
      </c>
      <c r="H186" s="66">
        <f t="shared" si="161"/>
        <v>0</v>
      </c>
      <c r="I186" s="66">
        <f t="shared" si="161"/>
        <v>0</v>
      </c>
      <c r="J186" s="66">
        <f t="shared" si="161"/>
        <v>0</v>
      </c>
      <c r="K186" s="66">
        <f t="shared" si="161"/>
        <v>0</v>
      </c>
      <c r="L186" s="66">
        <f t="shared" si="161"/>
        <v>0</v>
      </c>
    </row>
    <row r="187" spans="1:12" hidden="1" x14ac:dyDescent="0.25">
      <c r="A187" s="56"/>
      <c r="B187" s="67" t="s">
        <v>388</v>
      </c>
      <c r="C187" s="68" t="s">
        <v>389</v>
      </c>
      <c r="D187" s="69">
        <f t="shared" ref="D187" si="162">+E187+F187+G187+H187+K187+L187</f>
        <v>0</v>
      </c>
      <c r="E187" s="69">
        <v>0</v>
      </c>
      <c r="F187" s="94"/>
      <c r="G187" s="69">
        <v>0</v>
      </c>
      <c r="H187" s="69">
        <v>0</v>
      </c>
      <c r="I187" s="69">
        <v>0</v>
      </c>
      <c r="J187" s="69">
        <v>0</v>
      </c>
      <c r="K187" s="69">
        <v>0</v>
      </c>
      <c r="L187" s="69">
        <v>0</v>
      </c>
    </row>
    <row r="188" spans="1:12" x14ac:dyDescent="0.25">
      <c r="A188" s="71"/>
      <c r="B188" s="61" t="s">
        <v>390</v>
      </c>
      <c r="C188" s="62" t="s">
        <v>391</v>
      </c>
      <c r="D188" s="63">
        <f>SUM(D189)</f>
        <v>500000</v>
      </c>
      <c r="E188" s="63">
        <f t="shared" ref="E188:L189" si="163">SUM(E189)</f>
        <v>500000</v>
      </c>
      <c r="F188" s="63">
        <f t="shared" si="163"/>
        <v>0</v>
      </c>
      <c r="G188" s="63">
        <f t="shared" si="163"/>
        <v>0</v>
      </c>
      <c r="H188" s="63">
        <f t="shared" si="163"/>
        <v>0</v>
      </c>
      <c r="I188" s="63">
        <f t="shared" si="163"/>
        <v>0</v>
      </c>
      <c r="J188" s="63">
        <f t="shared" si="163"/>
        <v>0</v>
      </c>
      <c r="K188" s="63">
        <f t="shared" si="163"/>
        <v>0</v>
      </c>
      <c r="L188" s="63">
        <f t="shared" si="163"/>
        <v>0</v>
      </c>
    </row>
    <row r="189" spans="1:12" x14ac:dyDescent="0.25">
      <c r="A189" s="56"/>
      <c r="B189" s="64" t="s">
        <v>392</v>
      </c>
      <c r="C189" s="65" t="s">
        <v>393</v>
      </c>
      <c r="D189" s="66">
        <f>SUM(D190)</f>
        <v>500000</v>
      </c>
      <c r="E189" s="66">
        <f t="shared" si="163"/>
        <v>500000</v>
      </c>
      <c r="F189" s="66">
        <f t="shared" si="163"/>
        <v>0</v>
      </c>
      <c r="G189" s="66">
        <f t="shared" si="163"/>
        <v>0</v>
      </c>
      <c r="H189" s="66">
        <f t="shared" si="163"/>
        <v>0</v>
      </c>
      <c r="I189" s="66">
        <f t="shared" si="163"/>
        <v>0</v>
      </c>
      <c r="J189" s="66">
        <f t="shared" si="163"/>
        <v>0</v>
      </c>
      <c r="K189" s="66">
        <f t="shared" si="163"/>
        <v>0</v>
      </c>
      <c r="L189" s="66">
        <f t="shared" si="163"/>
        <v>0</v>
      </c>
    </row>
    <row r="190" spans="1:12" x14ac:dyDescent="0.25">
      <c r="A190" s="56"/>
      <c r="B190" s="67" t="s">
        <v>394</v>
      </c>
      <c r="C190" s="68" t="s">
        <v>393</v>
      </c>
      <c r="D190" s="69">
        <f t="shared" ref="D190" si="164">+E190+F190+G190+H190+K190+L190</f>
        <v>500000</v>
      </c>
      <c r="E190" s="69">
        <v>500000</v>
      </c>
      <c r="F190" s="69">
        <v>0</v>
      </c>
      <c r="G190" s="69">
        <v>0</v>
      </c>
      <c r="H190" s="69">
        <v>0</v>
      </c>
      <c r="I190" s="69">
        <v>0</v>
      </c>
      <c r="J190" s="69">
        <v>0</v>
      </c>
      <c r="K190" s="69">
        <v>0</v>
      </c>
      <c r="L190" s="69">
        <v>0</v>
      </c>
    </row>
    <row r="191" spans="1:12" x14ac:dyDescent="0.25">
      <c r="A191" s="56"/>
      <c r="B191" s="61">
        <v>50000</v>
      </c>
      <c r="C191" s="62" t="s">
        <v>395</v>
      </c>
      <c r="D191" s="63">
        <f>D192+D203+D212+D217+D224+D227+D236+D241</f>
        <v>3809747.7800000003</v>
      </c>
      <c r="E191" s="63">
        <f t="shared" ref="E191:L191" si="165">E192+E203+E212+E217+E224+E227+E236+E241</f>
        <v>785035</v>
      </c>
      <c r="F191" s="63">
        <f t="shared" si="165"/>
        <v>1024712.78</v>
      </c>
      <c r="G191" s="63">
        <f t="shared" si="165"/>
        <v>2000000</v>
      </c>
      <c r="H191" s="63">
        <f t="shared" si="165"/>
        <v>0</v>
      </c>
      <c r="I191" s="63">
        <f t="shared" ref="I191:J191" si="166">I192+I203+I212+I217+I224+I227+I236+I241</f>
        <v>0</v>
      </c>
      <c r="J191" s="63">
        <f t="shared" si="166"/>
        <v>0</v>
      </c>
      <c r="K191" s="63">
        <f t="shared" si="165"/>
        <v>0</v>
      </c>
      <c r="L191" s="63">
        <f t="shared" si="165"/>
        <v>0</v>
      </c>
    </row>
    <row r="192" spans="1:12" x14ac:dyDescent="0.25">
      <c r="A192" s="56"/>
      <c r="B192" s="61">
        <v>51000</v>
      </c>
      <c r="C192" s="62" t="s">
        <v>396</v>
      </c>
      <c r="D192" s="63">
        <f>SUM(D201,D199,D197,D195,D193)</f>
        <v>40000</v>
      </c>
      <c r="E192" s="63">
        <f t="shared" ref="E192:L192" si="167">SUM(E201,E199,E197,E195,E193)</f>
        <v>0</v>
      </c>
      <c r="F192" s="63">
        <f t="shared" si="167"/>
        <v>40000</v>
      </c>
      <c r="G192" s="63">
        <f t="shared" si="167"/>
        <v>0</v>
      </c>
      <c r="H192" s="63">
        <f t="shared" si="167"/>
        <v>0</v>
      </c>
      <c r="I192" s="63">
        <f t="shared" ref="I192:J192" si="168">SUM(I201,I199,I197,I195,I193)</f>
        <v>0</v>
      </c>
      <c r="J192" s="63">
        <f t="shared" si="168"/>
        <v>0</v>
      </c>
      <c r="K192" s="63">
        <f t="shared" si="167"/>
        <v>0</v>
      </c>
      <c r="L192" s="63">
        <f t="shared" si="167"/>
        <v>0</v>
      </c>
    </row>
    <row r="193" spans="1:12" hidden="1" x14ac:dyDescent="0.25">
      <c r="A193" s="56"/>
      <c r="B193" s="64">
        <v>51100</v>
      </c>
      <c r="C193" s="65" t="s">
        <v>397</v>
      </c>
      <c r="D193" s="66">
        <f>SUM(D194)</f>
        <v>0</v>
      </c>
      <c r="E193" s="66">
        <f t="shared" ref="E193:L193" si="169">SUM(E194)</f>
        <v>0</v>
      </c>
      <c r="F193" s="66">
        <f t="shared" si="169"/>
        <v>0</v>
      </c>
      <c r="G193" s="66">
        <f t="shared" si="169"/>
        <v>0</v>
      </c>
      <c r="H193" s="66">
        <f t="shared" si="169"/>
        <v>0</v>
      </c>
      <c r="I193" s="66">
        <f t="shared" si="169"/>
        <v>0</v>
      </c>
      <c r="J193" s="66">
        <f t="shared" si="169"/>
        <v>0</v>
      </c>
      <c r="K193" s="66">
        <f t="shared" si="169"/>
        <v>0</v>
      </c>
      <c r="L193" s="66">
        <f t="shared" si="169"/>
        <v>0</v>
      </c>
    </row>
    <row r="194" spans="1:12" hidden="1" x14ac:dyDescent="0.25">
      <c r="A194" s="56"/>
      <c r="B194" s="67" t="s">
        <v>398</v>
      </c>
      <c r="C194" s="68" t="s">
        <v>399</v>
      </c>
      <c r="D194" s="69">
        <f t="shared" ref="D194" si="170">+E194+F194+G194+H194+K194+L194</f>
        <v>0</v>
      </c>
      <c r="E194" s="69">
        <v>0</v>
      </c>
      <c r="F194" s="69"/>
      <c r="G194" s="69"/>
      <c r="H194" s="69"/>
      <c r="I194" s="69">
        <v>0</v>
      </c>
      <c r="J194" s="69">
        <v>0</v>
      </c>
      <c r="K194" s="69">
        <v>0</v>
      </c>
      <c r="L194" s="69"/>
    </row>
    <row r="195" spans="1:12" hidden="1" x14ac:dyDescent="0.25">
      <c r="A195" s="56"/>
      <c r="B195" s="64" t="s">
        <v>400</v>
      </c>
      <c r="C195" s="65" t="s">
        <v>401</v>
      </c>
      <c r="D195" s="66">
        <f>SUM(D196)</f>
        <v>0</v>
      </c>
      <c r="E195" s="66">
        <f t="shared" ref="E195:L195" si="171">SUM(E196)</f>
        <v>0</v>
      </c>
      <c r="F195" s="66">
        <f t="shared" si="171"/>
        <v>0</v>
      </c>
      <c r="G195" s="66">
        <f t="shared" si="171"/>
        <v>0</v>
      </c>
      <c r="H195" s="66">
        <f t="shared" si="171"/>
        <v>0</v>
      </c>
      <c r="I195" s="66">
        <f t="shared" si="171"/>
        <v>0</v>
      </c>
      <c r="J195" s="66">
        <f t="shared" si="171"/>
        <v>0</v>
      </c>
      <c r="K195" s="66">
        <f t="shared" si="171"/>
        <v>0</v>
      </c>
      <c r="L195" s="66">
        <f t="shared" si="171"/>
        <v>0</v>
      </c>
    </row>
    <row r="196" spans="1:12" hidden="1" x14ac:dyDescent="0.25">
      <c r="A196" s="56"/>
      <c r="B196" s="67" t="s">
        <v>402</v>
      </c>
      <c r="C196" s="68" t="s">
        <v>403</v>
      </c>
      <c r="D196" s="69">
        <f t="shared" ref="D196" si="172">+E196+F196+G196+H196+K196+L196</f>
        <v>0</v>
      </c>
      <c r="E196" s="69">
        <v>0</v>
      </c>
      <c r="F196" s="69">
        <v>0</v>
      </c>
      <c r="G196" s="69">
        <v>0</v>
      </c>
      <c r="H196" s="69">
        <v>0</v>
      </c>
      <c r="I196" s="69">
        <v>0</v>
      </c>
      <c r="J196" s="69">
        <v>0</v>
      </c>
      <c r="K196" s="69">
        <v>0</v>
      </c>
      <c r="L196" s="69"/>
    </row>
    <row r="197" spans="1:12" hidden="1" x14ac:dyDescent="0.25">
      <c r="A197" s="56"/>
      <c r="B197" s="64" t="s">
        <v>404</v>
      </c>
      <c r="C197" s="65" t="s">
        <v>405</v>
      </c>
      <c r="D197" s="66">
        <f>SUM(D198)</f>
        <v>0</v>
      </c>
      <c r="E197" s="66">
        <f t="shared" ref="E197:L197" si="173">SUM(E198)</f>
        <v>0</v>
      </c>
      <c r="F197" s="66">
        <f t="shared" si="173"/>
        <v>0</v>
      </c>
      <c r="G197" s="66">
        <f t="shared" si="173"/>
        <v>0</v>
      </c>
      <c r="H197" s="66">
        <f t="shared" si="173"/>
        <v>0</v>
      </c>
      <c r="I197" s="66">
        <f t="shared" si="173"/>
        <v>0</v>
      </c>
      <c r="J197" s="66">
        <f t="shared" si="173"/>
        <v>0</v>
      </c>
      <c r="K197" s="66">
        <f t="shared" si="173"/>
        <v>0</v>
      </c>
      <c r="L197" s="66">
        <f t="shared" si="173"/>
        <v>0</v>
      </c>
    </row>
    <row r="198" spans="1:12" hidden="1" x14ac:dyDescent="0.25">
      <c r="A198" s="56"/>
      <c r="B198" s="67" t="s">
        <v>406</v>
      </c>
      <c r="C198" s="68" t="s">
        <v>407</v>
      </c>
      <c r="D198" s="69">
        <f t="shared" ref="D198:D202" si="174">+E198+F198+G198+H198+K198+L198</f>
        <v>0</v>
      </c>
      <c r="E198" s="69">
        <v>0</v>
      </c>
      <c r="F198" s="69">
        <v>0</v>
      </c>
      <c r="G198" s="69">
        <v>0</v>
      </c>
      <c r="H198" s="69">
        <v>0</v>
      </c>
      <c r="I198" s="69">
        <v>0</v>
      </c>
      <c r="J198" s="69">
        <v>0</v>
      </c>
      <c r="K198" s="69">
        <v>0</v>
      </c>
      <c r="L198" s="69">
        <v>0</v>
      </c>
    </row>
    <row r="199" spans="1:12" ht="22.5" x14ac:dyDescent="0.25">
      <c r="A199" s="56"/>
      <c r="B199" s="64">
        <v>51500</v>
      </c>
      <c r="C199" s="65" t="s">
        <v>408</v>
      </c>
      <c r="D199" s="66">
        <f>SUM(D200)</f>
        <v>40000</v>
      </c>
      <c r="E199" s="66">
        <f t="shared" ref="E199:L199" si="175">SUM(E200)</f>
        <v>0</v>
      </c>
      <c r="F199" s="66">
        <f t="shared" si="175"/>
        <v>40000</v>
      </c>
      <c r="G199" s="66">
        <f t="shared" si="175"/>
        <v>0</v>
      </c>
      <c r="H199" s="66">
        <f t="shared" si="175"/>
        <v>0</v>
      </c>
      <c r="I199" s="66">
        <f t="shared" si="175"/>
        <v>0</v>
      </c>
      <c r="J199" s="66">
        <f t="shared" si="175"/>
        <v>0</v>
      </c>
      <c r="K199" s="66">
        <f t="shared" si="175"/>
        <v>0</v>
      </c>
      <c r="L199" s="66">
        <f t="shared" si="175"/>
        <v>0</v>
      </c>
    </row>
    <row r="200" spans="1:12" x14ac:dyDescent="0.25">
      <c r="A200" s="56"/>
      <c r="B200" s="67" t="s">
        <v>409</v>
      </c>
      <c r="C200" s="68" t="s">
        <v>410</v>
      </c>
      <c r="D200" s="69">
        <f t="shared" si="174"/>
        <v>40000</v>
      </c>
      <c r="E200" s="69">
        <v>0</v>
      </c>
      <c r="F200" s="69">
        <v>40000</v>
      </c>
      <c r="G200" s="69"/>
      <c r="H200" s="69">
        <v>0</v>
      </c>
      <c r="I200" s="69">
        <v>0</v>
      </c>
      <c r="J200" s="69">
        <v>0</v>
      </c>
      <c r="K200" s="69">
        <v>0</v>
      </c>
      <c r="L200" s="69">
        <v>0</v>
      </c>
    </row>
    <row r="201" spans="1:12" hidden="1" x14ac:dyDescent="0.25">
      <c r="A201" s="56"/>
      <c r="B201" s="64" t="s">
        <v>411</v>
      </c>
      <c r="C201" s="65" t="s">
        <v>412</v>
      </c>
      <c r="D201" s="66">
        <f>SUM(D202)</f>
        <v>0</v>
      </c>
      <c r="E201" s="66">
        <f t="shared" ref="E201:L201" si="176">SUM(E202)</f>
        <v>0</v>
      </c>
      <c r="F201" s="66">
        <f t="shared" si="176"/>
        <v>0</v>
      </c>
      <c r="G201" s="66">
        <f t="shared" si="176"/>
        <v>0</v>
      </c>
      <c r="H201" s="66">
        <f t="shared" si="176"/>
        <v>0</v>
      </c>
      <c r="I201" s="66">
        <f t="shared" si="176"/>
        <v>0</v>
      </c>
      <c r="J201" s="66">
        <f t="shared" si="176"/>
        <v>0</v>
      </c>
      <c r="K201" s="66">
        <f t="shared" si="176"/>
        <v>0</v>
      </c>
      <c r="L201" s="66">
        <f t="shared" si="176"/>
        <v>0</v>
      </c>
    </row>
    <row r="202" spans="1:12" hidden="1" x14ac:dyDescent="0.25">
      <c r="A202" s="56"/>
      <c r="B202" s="67" t="s">
        <v>413</v>
      </c>
      <c r="C202" s="68" t="s">
        <v>414</v>
      </c>
      <c r="D202" s="69">
        <f t="shared" si="174"/>
        <v>0</v>
      </c>
      <c r="E202" s="69">
        <v>0</v>
      </c>
      <c r="F202" s="69">
        <v>0</v>
      </c>
      <c r="G202" s="69">
        <v>0</v>
      </c>
      <c r="H202" s="69">
        <v>0</v>
      </c>
      <c r="I202" s="69">
        <v>0</v>
      </c>
      <c r="J202" s="69">
        <v>0</v>
      </c>
      <c r="K202" s="69">
        <v>0</v>
      </c>
      <c r="L202" s="69">
        <v>0</v>
      </c>
    </row>
    <row r="203" spans="1:12" x14ac:dyDescent="0.25">
      <c r="A203" s="71"/>
      <c r="B203" s="61" t="s">
        <v>415</v>
      </c>
      <c r="C203" s="62" t="s">
        <v>416</v>
      </c>
      <c r="D203" s="63">
        <f>D204+D206+D208+D210</f>
        <v>30000</v>
      </c>
      <c r="E203" s="63">
        <f t="shared" ref="E203:L203" si="177">E204+E206+E208+E210</f>
        <v>0</v>
      </c>
      <c r="F203" s="63">
        <f t="shared" si="177"/>
        <v>30000</v>
      </c>
      <c r="G203" s="63">
        <f t="shared" si="177"/>
        <v>0</v>
      </c>
      <c r="H203" s="63">
        <f t="shared" si="177"/>
        <v>0</v>
      </c>
      <c r="I203" s="63">
        <f t="shared" ref="I203:J203" si="178">I204+I206+I208+I210</f>
        <v>0</v>
      </c>
      <c r="J203" s="63">
        <f t="shared" si="178"/>
        <v>0</v>
      </c>
      <c r="K203" s="63">
        <f t="shared" si="177"/>
        <v>0</v>
      </c>
      <c r="L203" s="63">
        <f t="shared" si="177"/>
        <v>0</v>
      </c>
    </row>
    <row r="204" spans="1:12" hidden="1" x14ac:dyDescent="0.25">
      <c r="A204" s="56"/>
      <c r="B204" s="64" t="s">
        <v>417</v>
      </c>
      <c r="C204" s="75" t="s">
        <v>418</v>
      </c>
      <c r="D204" s="76">
        <f>+D205</f>
        <v>0</v>
      </c>
      <c r="E204" s="76">
        <f t="shared" ref="E204:L204" si="179">+E205</f>
        <v>0</v>
      </c>
      <c r="F204" s="76">
        <f t="shared" si="179"/>
        <v>0</v>
      </c>
      <c r="G204" s="76">
        <f t="shared" si="179"/>
        <v>0</v>
      </c>
      <c r="H204" s="76">
        <f t="shared" si="179"/>
        <v>0</v>
      </c>
      <c r="I204" s="76">
        <f t="shared" si="179"/>
        <v>0</v>
      </c>
      <c r="J204" s="76">
        <f t="shared" si="179"/>
        <v>0</v>
      </c>
      <c r="K204" s="76">
        <f t="shared" si="179"/>
        <v>0</v>
      </c>
      <c r="L204" s="76">
        <f t="shared" si="179"/>
        <v>0</v>
      </c>
    </row>
    <row r="205" spans="1:12" hidden="1" x14ac:dyDescent="0.25">
      <c r="A205" s="56"/>
      <c r="B205" s="67" t="s">
        <v>419</v>
      </c>
      <c r="C205" s="68" t="s">
        <v>420</v>
      </c>
      <c r="D205" s="69">
        <f t="shared" ref="D205" si="180">+E205+F205+G205+H205+K205+L205</f>
        <v>0</v>
      </c>
      <c r="E205" s="69">
        <v>0</v>
      </c>
      <c r="F205" s="69">
        <v>0</v>
      </c>
      <c r="G205" s="69">
        <v>0</v>
      </c>
      <c r="H205" s="69">
        <v>0</v>
      </c>
      <c r="I205" s="69">
        <v>0</v>
      </c>
      <c r="J205" s="69">
        <v>0</v>
      </c>
      <c r="K205" s="69">
        <v>0</v>
      </c>
      <c r="L205" s="69">
        <v>0</v>
      </c>
    </row>
    <row r="206" spans="1:12" x14ac:dyDescent="0.25">
      <c r="A206" s="56"/>
      <c r="B206" s="64" t="s">
        <v>421</v>
      </c>
      <c r="C206" s="75" t="s">
        <v>422</v>
      </c>
      <c r="D206" s="66">
        <f>+D207</f>
        <v>30000</v>
      </c>
      <c r="E206" s="66">
        <f t="shared" ref="E206:L206" si="181">+E207</f>
        <v>0</v>
      </c>
      <c r="F206" s="66">
        <f t="shared" si="181"/>
        <v>30000</v>
      </c>
      <c r="G206" s="66">
        <f t="shared" si="181"/>
        <v>0</v>
      </c>
      <c r="H206" s="66">
        <f t="shared" si="181"/>
        <v>0</v>
      </c>
      <c r="I206" s="66">
        <f t="shared" si="181"/>
        <v>0</v>
      </c>
      <c r="J206" s="66">
        <f t="shared" si="181"/>
        <v>0</v>
      </c>
      <c r="K206" s="66">
        <f t="shared" si="181"/>
        <v>0</v>
      </c>
      <c r="L206" s="66">
        <f t="shared" si="181"/>
        <v>0</v>
      </c>
    </row>
    <row r="207" spans="1:12" x14ac:dyDescent="0.25">
      <c r="A207" s="56"/>
      <c r="B207" s="67" t="s">
        <v>423</v>
      </c>
      <c r="C207" s="68" t="s">
        <v>424</v>
      </c>
      <c r="D207" s="69">
        <f t="shared" ref="D207" si="182">+E207+F207+G207+H207+K207+L207</f>
        <v>30000</v>
      </c>
      <c r="E207" s="69">
        <v>0</v>
      </c>
      <c r="F207" s="69">
        <v>30000</v>
      </c>
      <c r="G207" s="69">
        <v>0</v>
      </c>
      <c r="H207" s="69">
        <v>0</v>
      </c>
      <c r="I207" s="69">
        <v>0</v>
      </c>
      <c r="J207" s="69">
        <v>0</v>
      </c>
      <c r="K207" s="69">
        <v>0</v>
      </c>
      <c r="L207" s="69">
        <v>0</v>
      </c>
    </row>
    <row r="208" spans="1:12" hidden="1" x14ac:dyDescent="0.25">
      <c r="A208" s="56"/>
      <c r="B208" s="64" t="s">
        <v>425</v>
      </c>
      <c r="C208" s="75" t="s">
        <v>426</v>
      </c>
      <c r="D208" s="66">
        <f>+D209</f>
        <v>0</v>
      </c>
      <c r="E208" s="66">
        <f t="shared" ref="E208:L208" si="183">+E209</f>
        <v>0</v>
      </c>
      <c r="F208" s="66">
        <f t="shared" si="183"/>
        <v>0</v>
      </c>
      <c r="G208" s="66">
        <f t="shared" si="183"/>
        <v>0</v>
      </c>
      <c r="H208" s="66">
        <f t="shared" si="183"/>
        <v>0</v>
      </c>
      <c r="I208" s="66">
        <f t="shared" si="183"/>
        <v>0</v>
      </c>
      <c r="J208" s="66">
        <f t="shared" si="183"/>
        <v>0</v>
      </c>
      <c r="K208" s="66">
        <f t="shared" si="183"/>
        <v>0</v>
      </c>
      <c r="L208" s="66">
        <f t="shared" si="183"/>
        <v>0</v>
      </c>
    </row>
    <row r="209" spans="1:12" hidden="1" x14ac:dyDescent="0.25">
      <c r="A209" s="56"/>
      <c r="B209" s="67" t="s">
        <v>427</v>
      </c>
      <c r="C209" s="68" t="s">
        <v>428</v>
      </c>
      <c r="D209" s="69">
        <f t="shared" ref="D209" si="184">+E209+F209+G209+H209+K209+L209</f>
        <v>0</v>
      </c>
      <c r="E209" s="69">
        <v>0</v>
      </c>
      <c r="F209" s="69">
        <v>0</v>
      </c>
      <c r="G209" s="69">
        <v>0</v>
      </c>
      <c r="H209" s="69">
        <v>0</v>
      </c>
      <c r="I209" s="69">
        <v>0</v>
      </c>
      <c r="J209" s="69">
        <v>0</v>
      </c>
      <c r="K209" s="69">
        <v>0</v>
      </c>
      <c r="L209" s="69">
        <v>0</v>
      </c>
    </row>
    <row r="210" spans="1:12" ht="22.5" hidden="1" x14ac:dyDescent="0.25">
      <c r="A210" s="56"/>
      <c r="B210" s="64" t="s">
        <v>429</v>
      </c>
      <c r="C210" s="75" t="s">
        <v>430</v>
      </c>
      <c r="D210" s="66">
        <f>+D211</f>
        <v>0</v>
      </c>
      <c r="E210" s="66">
        <f t="shared" ref="E210:L210" si="185">+E211</f>
        <v>0</v>
      </c>
      <c r="F210" s="66">
        <f t="shared" si="185"/>
        <v>0</v>
      </c>
      <c r="G210" s="66">
        <f t="shared" si="185"/>
        <v>0</v>
      </c>
      <c r="H210" s="66">
        <f t="shared" si="185"/>
        <v>0</v>
      </c>
      <c r="I210" s="66">
        <f t="shared" si="185"/>
        <v>0</v>
      </c>
      <c r="J210" s="66">
        <f t="shared" si="185"/>
        <v>0</v>
      </c>
      <c r="K210" s="66">
        <f t="shared" si="185"/>
        <v>0</v>
      </c>
      <c r="L210" s="66">
        <f t="shared" si="185"/>
        <v>0</v>
      </c>
    </row>
    <row r="211" spans="1:12" hidden="1" x14ac:dyDescent="0.25">
      <c r="A211" s="56"/>
      <c r="B211" s="67" t="s">
        <v>431</v>
      </c>
      <c r="C211" s="68" t="s">
        <v>432</v>
      </c>
      <c r="D211" s="69">
        <f t="shared" ref="D211" si="186">+E211+F211+G211+H211+K211+L211</f>
        <v>0</v>
      </c>
      <c r="E211" s="69">
        <v>0</v>
      </c>
      <c r="F211" s="69">
        <v>0</v>
      </c>
      <c r="G211" s="69">
        <v>0</v>
      </c>
      <c r="H211" s="69">
        <v>0</v>
      </c>
      <c r="I211" s="69">
        <v>0</v>
      </c>
      <c r="J211" s="69">
        <v>0</v>
      </c>
      <c r="K211" s="69">
        <v>0</v>
      </c>
      <c r="L211" s="69">
        <v>0</v>
      </c>
    </row>
    <row r="212" spans="1:12" hidden="1" x14ac:dyDescent="0.25">
      <c r="A212" s="56"/>
      <c r="B212" s="61">
        <v>53000</v>
      </c>
      <c r="C212" s="62" t="s">
        <v>433</v>
      </c>
      <c r="D212" s="63">
        <f>D213+D215</f>
        <v>0</v>
      </c>
      <c r="E212" s="63">
        <f t="shared" ref="E212:L212" si="187">E213+E215</f>
        <v>0</v>
      </c>
      <c r="F212" s="63">
        <f t="shared" si="187"/>
        <v>0</v>
      </c>
      <c r="G212" s="63">
        <f t="shared" si="187"/>
        <v>0</v>
      </c>
      <c r="H212" s="63">
        <f t="shared" si="187"/>
        <v>0</v>
      </c>
      <c r="I212" s="63">
        <f t="shared" ref="I212:J212" si="188">I213+I215</f>
        <v>0</v>
      </c>
      <c r="J212" s="63">
        <f t="shared" si="188"/>
        <v>0</v>
      </c>
      <c r="K212" s="63">
        <f t="shared" si="187"/>
        <v>0</v>
      </c>
      <c r="L212" s="63">
        <f t="shared" si="187"/>
        <v>0</v>
      </c>
    </row>
    <row r="213" spans="1:12" hidden="1" x14ac:dyDescent="0.25">
      <c r="A213" s="56"/>
      <c r="B213" s="64">
        <v>53100</v>
      </c>
      <c r="C213" s="65" t="s">
        <v>434</v>
      </c>
      <c r="D213" s="66">
        <f>D214</f>
        <v>0</v>
      </c>
      <c r="E213" s="66">
        <f t="shared" ref="E213:L213" si="189">E214</f>
        <v>0</v>
      </c>
      <c r="F213" s="66">
        <f t="shared" si="189"/>
        <v>0</v>
      </c>
      <c r="G213" s="66">
        <f t="shared" si="189"/>
        <v>0</v>
      </c>
      <c r="H213" s="66">
        <f t="shared" si="189"/>
        <v>0</v>
      </c>
      <c r="I213" s="66">
        <f t="shared" si="189"/>
        <v>0</v>
      </c>
      <c r="J213" s="66">
        <f t="shared" si="189"/>
        <v>0</v>
      </c>
      <c r="K213" s="66">
        <f t="shared" si="189"/>
        <v>0</v>
      </c>
      <c r="L213" s="66">
        <f t="shared" si="189"/>
        <v>0</v>
      </c>
    </row>
    <row r="214" spans="1:12" hidden="1" x14ac:dyDescent="0.25">
      <c r="A214" s="56"/>
      <c r="B214" s="67" t="s">
        <v>435</v>
      </c>
      <c r="C214" s="68" t="s">
        <v>436</v>
      </c>
      <c r="D214" s="69">
        <f t="shared" ref="D214" si="190">+E214+F214+G214+H214+K214+L214</f>
        <v>0</v>
      </c>
      <c r="E214" s="69">
        <v>0</v>
      </c>
      <c r="F214" s="69">
        <v>0</v>
      </c>
      <c r="G214" s="69">
        <v>0</v>
      </c>
      <c r="H214" s="69">
        <v>0</v>
      </c>
      <c r="I214" s="69">
        <v>0</v>
      </c>
      <c r="J214" s="69">
        <v>0</v>
      </c>
      <c r="K214" s="69">
        <v>0</v>
      </c>
      <c r="L214" s="69">
        <v>0</v>
      </c>
    </row>
    <row r="215" spans="1:12" hidden="1" x14ac:dyDescent="0.25">
      <c r="A215" s="56"/>
      <c r="B215" s="64" t="s">
        <v>437</v>
      </c>
      <c r="C215" s="65" t="s">
        <v>438</v>
      </c>
      <c r="D215" s="66">
        <f>D216</f>
        <v>0</v>
      </c>
      <c r="E215" s="66">
        <f t="shared" ref="E215:L215" si="191">E216</f>
        <v>0</v>
      </c>
      <c r="F215" s="66">
        <f t="shared" si="191"/>
        <v>0</v>
      </c>
      <c r="G215" s="66">
        <f t="shared" si="191"/>
        <v>0</v>
      </c>
      <c r="H215" s="66">
        <f t="shared" si="191"/>
        <v>0</v>
      </c>
      <c r="I215" s="66">
        <f t="shared" si="191"/>
        <v>0</v>
      </c>
      <c r="J215" s="66">
        <f t="shared" si="191"/>
        <v>0</v>
      </c>
      <c r="K215" s="66">
        <f t="shared" si="191"/>
        <v>0</v>
      </c>
      <c r="L215" s="66">
        <f t="shared" si="191"/>
        <v>0</v>
      </c>
    </row>
    <row r="216" spans="1:12" hidden="1" x14ac:dyDescent="0.25">
      <c r="A216" s="56"/>
      <c r="B216" s="67" t="s">
        <v>439</v>
      </c>
      <c r="C216" s="68" t="s">
        <v>440</v>
      </c>
      <c r="D216" s="69">
        <f t="shared" ref="D216" si="192">+E216+F216+G216+H216+K216+L216</f>
        <v>0</v>
      </c>
      <c r="E216" s="69">
        <v>0</v>
      </c>
      <c r="F216" s="69">
        <v>0</v>
      </c>
      <c r="G216" s="69">
        <v>0</v>
      </c>
      <c r="H216" s="69">
        <v>0</v>
      </c>
      <c r="I216" s="69">
        <v>0</v>
      </c>
      <c r="J216" s="69">
        <v>0</v>
      </c>
      <c r="K216" s="69">
        <v>0</v>
      </c>
      <c r="L216" s="69">
        <v>0</v>
      </c>
    </row>
    <row r="217" spans="1:12" x14ac:dyDescent="0.25">
      <c r="A217" s="56"/>
      <c r="B217" s="61">
        <v>54000</v>
      </c>
      <c r="C217" s="62" t="s">
        <v>441</v>
      </c>
      <c r="D217" s="63">
        <f>D218+D220+D222</f>
        <v>3739747.7800000003</v>
      </c>
      <c r="E217" s="63">
        <f t="shared" ref="E217:L217" si="193">E218+E220+E222</f>
        <v>785035</v>
      </c>
      <c r="F217" s="63">
        <f t="shared" si="193"/>
        <v>954712.78</v>
      </c>
      <c r="G217" s="63">
        <f t="shared" si="193"/>
        <v>2000000</v>
      </c>
      <c r="H217" s="63">
        <f t="shared" si="193"/>
        <v>0</v>
      </c>
      <c r="I217" s="63">
        <f t="shared" ref="I217:J217" si="194">I218+I220+I222</f>
        <v>0</v>
      </c>
      <c r="J217" s="63">
        <f t="shared" si="194"/>
        <v>0</v>
      </c>
      <c r="K217" s="63">
        <f t="shared" si="193"/>
        <v>0</v>
      </c>
      <c r="L217" s="63">
        <f t="shared" si="193"/>
        <v>0</v>
      </c>
    </row>
    <row r="218" spans="1:12" x14ac:dyDescent="0.25">
      <c r="A218" s="56"/>
      <c r="B218" s="64">
        <v>54100</v>
      </c>
      <c r="C218" s="65" t="s">
        <v>442</v>
      </c>
      <c r="D218" s="66">
        <f>D219</f>
        <v>3739747.7800000003</v>
      </c>
      <c r="E218" s="66">
        <f t="shared" ref="E218:L218" si="195">E219</f>
        <v>785035</v>
      </c>
      <c r="F218" s="66">
        <f t="shared" si="195"/>
        <v>954712.78</v>
      </c>
      <c r="G218" s="66">
        <f t="shared" si="195"/>
        <v>2000000</v>
      </c>
      <c r="H218" s="66">
        <f t="shared" si="195"/>
        <v>0</v>
      </c>
      <c r="I218" s="66">
        <f t="shared" si="195"/>
        <v>0</v>
      </c>
      <c r="J218" s="66">
        <f t="shared" si="195"/>
        <v>0</v>
      </c>
      <c r="K218" s="66">
        <f t="shared" si="195"/>
        <v>0</v>
      </c>
      <c r="L218" s="66">
        <f t="shared" si="195"/>
        <v>0</v>
      </c>
    </row>
    <row r="219" spans="1:12" x14ac:dyDescent="0.25">
      <c r="A219" s="56"/>
      <c r="B219" s="67" t="s">
        <v>443</v>
      </c>
      <c r="C219" s="68" t="s">
        <v>444</v>
      </c>
      <c r="D219" s="69">
        <f t="shared" ref="D219" si="196">+E219+F219+G219+H219+K219+L219</f>
        <v>3739747.7800000003</v>
      </c>
      <c r="E219" s="69">
        <v>785035</v>
      </c>
      <c r="F219" s="94">
        <v>954712.78</v>
      </c>
      <c r="G219" s="69">
        <v>2000000</v>
      </c>
      <c r="H219" s="69">
        <v>0</v>
      </c>
      <c r="I219" s="69">
        <v>0</v>
      </c>
      <c r="J219" s="69">
        <v>0</v>
      </c>
      <c r="K219" s="69">
        <v>0</v>
      </c>
      <c r="L219" s="69">
        <v>0</v>
      </c>
    </row>
    <row r="220" spans="1:12" hidden="1" x14ac:dyDescent="0.25">
      <c r="A220" s="56"/>
      <c r="B220" s="64" t="s">
        <v>445</v>
      </c>
      <c r="C220" s="65" t="s">
        <v>446</v>
      </c>
      <c r="D220" s="66">
        <f>D221</f>
        <v>0</v>
      </c>
      <c r="E220" s="66">
        <f t="shared" ref="E220:L220" si="197">E221</f>
        <v>0</v>
      </c>
      <c r="F220" s="66">
        <f t="shared" si="197"/>
        <v>0</v>
      </c>
      <c r="G220" s="66">
        <f t="shared" si="197"/>
        <v>0</v>
      </c>
      <c r="H220" s="66">
        <f t="shared" si="197"/>
        <v>0</v>
      </c>
      <c r="I220" s="66">
        <f t="shared" si="197"/>
        <v>0</v>
      </c>
      <c r="J220" s="66">
        <f t="shared" si="197"/>
        <v>0</v>
      </c>
      <c r="K220" s="66">
        <f t="shared" si="197"/>
        <v>0</v>
      </c>
      <c r="L220" s="66">
        <f t="shared" si="197"/>
        <v>0</v>
      </c>
    </row>
    <row r="221" spans="1:12" hidden="1" x14ac:dyDescent="0.25">
      <c r="A221" s="56"/>
      <c r="B221" s="67" t="s">
        <v>447</v>
      </c>
      <c r="C221" s="68" t="s">
        <v>448</v>
      </c>
      <c r="D221" s="69">
        <f t="shared" ref="D221" si="198">+E221+F221+G221+H221+K221+L221</f>
        <v>0</v>
      </c>
      <c r="E221" s="69">
        <v>0</v>
      </c>
      <c r="F221" s="69">
        <v>0</v>
      </c>
      <c r="G221" s="69">
        <v>0</v>
      </c>
      <c r="H221" s="69">
        <v>0</v>
      </c>
      <c r="I221" s="69">
        <v>0</v>
      </c>
      <c r="J221" s="69">
        <v>0</v>
      </c>
      <c r="K221" s="69">
        <v>0</v>
      </c>
      <c r="L221" s="69">
        <v>0</v>
      </c>
    </row>
    <row r="222" spans="1:12" hidden="1" x14ac:dyDescent="0.25">
      <c r="A222" s="56"/>
      <c r="B222" s="64" t="s">
        <v>449</v>
      </c>
      <c r="C222" s="65" t="s">
        <v>450</v>
      </c>
      <c r="D222" s="66">
        <f>D223</f>
        <v>0</v>
      </c>
      <c r="E222" s="66">
        <f t="shared" ref="E222:L222" si="199">E223</f>
        <v>0</v>
      </c>
      <c r="F222" s="66">
        <f t="shared" si="199"/>
        <v>0</v>
      </c>
      <c r="G222" s="66">
        <f t="shared" si="199"/>
        <v>0</v>
      </c>
      <c r="H222" s="66">
        <f t="shared" si="199"/>
        <v>0</v>
      </c>
      <c r="I222" s="66">
        <f t="shared" si="199"/>
        <v>0</v>
      </c>
      <c r="J222" s="66">
        <f t="shared" si="199"/>
        <v>0</v>
      </c>
      <c r="K222" s="66">
        <f t="shared" si="199"/>
        <v>0</v>
      </c>
      <c r="L222" s="66">
        <f t="shared" si="199"/>
        <v>0</v>
      </c>
    </row>
    <row r="223" spans="1:12" hidden="1" x14ac:dyDescent="0.25">
      <c r="A223" s="56"/>
      <c r="B223" s="67" t="s">
        <v>451</v>
      </c>
      <c r="C223" s="68" t="s">
        <v>452</v>
      </c>
      <c r="D223" s="69">
        <f t="shared" ref="D223" si="200">+E223+F223+G223+H223+K223+L223</f>
        <v>0</v>
      </c>
      <c r="E223" s="69">
        <v>0</v>
      </c>
      <c r="F223" s="69">
        <v>0</v>
      </c>
      <c r="G223" s="69">
        <v>0</v>
      </c>
      <c r="H223" s="69">
        <v>0</v>
      </c>
      <c r="I223" s="69">
        <v>0</v>
      </c>
      <c r="J223" s="69">
        <v>0</v>
      </c>
      <c r="K223" s="69">
        <v>0</v>
      </c>
      <c r="L223" s="69">
        <v>0</v>
      </c>
    </row>
    <row r="224" spans="1:12" hidden="1" x14ac:dyDescent="0.25">
      <c r="A224" s="56"/>
      <c r="B224" s="61">
        <v>55000</v>
      </c>
      <c r="C224" s="62" t="s">
        <v>453</v>
      </c>
      <c r="D224" s="63">
        <f>D225</f>
        <v>0</v>
      </c>
      <c r="E224" s="63">
        <f t="shared" ref="E224:L225" si="201">E225</f>
        <v>0</v>
      </c>
      <c r="F224" s="63">
        <f t="shared" si="201"/>
        <v>0</v>
      </c>
      <c r="G224" s="63">
        <f t="shared" si="201"/>
        <v>0</v>
      </c>
      <c r="H224" s="63">
        <f t="shared" si="201"/>
        <v>0</v>
      </c>
      <c r="I224" s="63">
        <f t="shared" si="201"/>
        <v>0</v>
      </c>
      <c r="J224" s="63">
        <f t="shared" si="201"/>
        <v>0</v>
      </c>
      <c r="K224" s="63">
        <f t="shared" si="201"/>
        <v>0</v>
      </c>
      <c r="L224" s="63">
        <f t="shared" si="201"/>
        <v>0</v>
      </c>
    </row>
    <row r="225" spans="1:12" hidden="1" x14ac:dyDescent="0.25">
      <c r="A225" s="56"/>
      <c r="B225" s="64">
        <v>55100</v>
      </c>
      <c r="C225" s="65" t="s">
        <v>453</v>
      </c>
      <c r="D225" s="66">
        <f>D226</f>
        <v>0</v>
      </c>
      <c r="E225" s="66">
        <f t="shared" si="201"/>
        <v>0</v>
      </c>
      <c r="F225" s="66">
        <f t="shared" si="201"/>
        <v>0</v>
      </c>
      <c r="G225" s="66">
        <f t="shared" si="201"/>
        <v>0</v>
      </c>
      <c r="H225" s="66">
        <f t="shared" si="201"/>
        <v>0</v>
      </c>
      <c r="I225" s="66">
        <f t="shared" si="201"/>
        <v>0</v>
      </c>
      <c r="J225" s="66">
        <f t="shared" si="201"/>
        <v>0</v>
      </c>
      <c r="K225" s="66">
        <f t="shared" si="201"/>
        <v>0</v>
      </c>
      <c r="L225" s="66">
        <f t="shared" si="201"/>
        <v>0</v>
      </c>
    </row>
    <row r="226" spans="1:12" hidden="1" x14ac:dyDescent="0.25">
      <c r="A226" s="56"/>
      <c r="B226" s="67" t="s">
        <v>454</v>
      </c>
      <c r="C226" s="68" t="s">
        <v>455</v>
      </c>
      <c r="D226" s="69">
        <f t="shared" ref="D226" si="202">+E226+F226+G226+H226+K226+L226</f>
        <v>0</v>
      </c>
      <c r="E226" s="69">
        <v>0</v>
      </c>
      <c r="F226" s="69">
        <v>0</v>
      </c>
      <c r="G226" s="69">
        <v>0</v>
      </c>
      <c r="H226" s="69">
        <v>0</v>
      </c>
      <c r="I226" s="69">
        <v>0</v>
      </c>
      <c r="J226" s="69">
        <v>0</v>
      </c>
      <c r="K226" s="69">
        <v>0</v>
      </c>
      <c r="L226" s="69">
        <v>0</v>
      </c>
    </row>
    <row r="227" spans="1:12" hidden="1" x14ac:dyDescent="0.25">
      <c r="A227" s="56"/>
      <c r="B227" s="61">
        <v>56000</v>
      </c>
      <c r="C227" s="62" t="s">
        <v>456</v>
      </c>
      <c r="D227" s="63">
        <f>D228+D230+D232+D234</f>
        <v>0</v>
      </c>
      <c r="E227" s="63">
        <f t="shared" ref="E227:L227" si="203">E228+E230+E232+E234</f>
        <v>0</v>
      </c>
      <c r="F227" s="63">
        <f t="shared" si="203"/>
        <v>0</v>
      </c>
      <c r="G227" s="63">
        <f t="shared" si="203"/>
        <v>0</v>
      </c>
      <c r="H227" s="63">
        <f t="shared" si="203"/>
        <v>0</v>
      </c>
      <c r="I227" s="63">
        <f t="shared" ref="I227:J227" si="204">I228+I230+I232+I234</f>
        <v>0</v>
      </c>
      <c r="J227" s="63">
        <f t="shared" si="204"/>
        <v>0</v>
      </c>
      <c r="K227" s="63">
        <f t="shared" si="203"/>
        <v>0</v>
      </c>
      <c r="L227" s="63">
        <f t="shared" si="203"/>
        <v>0</v>
      </c>
    </row>
    <row r="228" spans="1:12" hidden="1" x14ac:dyDescent="0.25">
      <c r="A228" s="56"/>
      <c r="B228" s="64">
        <v>56300</v>
      </c>
      <c r="C228" s="65" t="s">
        <v>457</v>
      </c>
      <c r="D228" s="66">
        <f>D229</f>
        <v>0</v>
      </c>
      <c r="E228" s="66">
        <f t="shared" ref="E228:L228" si="205">E229</f>
        <v>0</v>
      </c>
      <c r="F228" s="66">
        <f t="shared" si="205"/>
        <v>0</v>
      </c>
      <c r="G228" s="66">
        <f t="shared" si="205"/>
        <v>0</v>
      </c>
      <c r="H228" s="66">
        <f t="shared" si="205"/>
        <v>0</v>
      </c>
      <c r="I228" s="66">
        <f t="shared" si="205"/>
        <v>0</v>
      </c>
      <c r="J228" s="66">
        <f t="shared" si="205"/>
        <v>0</v>
      </c>
      <c r="K228" s="66">
        <f t="shared" si="205"/>
        <v>0</v>
      </c>
      <c r="L228" s="66">
        <f t="shared" si="205"/>
        <v>0</v>
      </c>
    </row>
    <row r="229" spans="1:12" hidden="1" x14ac:dyDescent="0.25">
      <c r="A229" s="56"/>
      <c r="B229" s="67" t="s">
        <v>458</v>
      </c>
      <c r="C229" s="68" t="s">
        <v>459</v>
      </c>
      <c r="D229" s="69">
        <f t="shared" ref="D229" si="206">+E229+F229+G229+H229+K229+L229</f>
        <v>0</v>
      </c>
      <c r="E229" s="69"/>
      <c r="F229" s="94"/>
      <c r="G229" s="69"/>
      <c r="H229" s="69">
        <v>0</v>
      </c>
      <c r="I229" s="69"/>
      <c r="J229" s="69"/>
      <c r="K229" s="69"/>
      <c r="L229" s="69">
        <v>0</v>
      </c>
    </row>
    <row r="230" spans="1:12" ht="22.5" hidden="1" x14ac:dyDescent="0.25">
      <c r="A230" s="56"/>
      <c r="B230" s="64">
        <v>56400</v>
      </c>
      <c r="C230" s="65" t="s">
        <v>460</v>
      </c>
      <c r="D230" s="66">
        <f>D231</f>
        <v>0</v>
      </c>
      <c r="E230" s="66">
        <f t="shared" ref="E230:L230" si="207">E231</f>
        <v>0</v>
      </c>
      <c r="F230" s="66">
        <f t="shared" si="207"/>
        <v>0</v>
      </c>
      <c r="G230" s="66">
        <f t="shared" si="207"/>
        <v>0</v>
      </c>
      <c r="H230" s="66">
        <f t="shared" si="207"/>
        <v>0</v>
      </c>
      <c r="I230" s="66">
        <f t="shared" si="207"/>
        <v>0</v>
      </c>
      <c r="J230" s="66">
        <f t="shared" si="207"/>
        <v>0</v>
      </c>
      <c r="K230" s="66">
        <f t="shared" si="207"/>
        <v>0</v>
      </c>
      <c r="L230" s="66">
        <f t="shared" si="207"/>
        <v>0</v>
      </c>
    </row>
    <row r="231" spans="1:12" ht="22.5" hidden="1" x14ac:dyDescent="0.25">
      <c r="A231" s="56"/>
      <c r="B231" s="67" t="s">
        <v>461</v>
      </c>
      <c r="C231" s="68" t="s">
        <v>462</v>
      </c>
      <c r="D231" s="69">
        <f t="shared" ref="D231" si="208">+E231+F231+G231+H231+K231+L231</f>
        <v>0</v>
      </c>
      <c r="E231" s="69">
        <v>0</v>
      </c>
      <c r="F231" s="69">
        <v>0</v>
      </c>
      <c r="G231" s="69">
        <v>0</v>
      </c>
      <c r="H231" s="69">
        <v>0</v>
      </c>
      <c r="I231" s="69">
        <v>0</v>
      </c>
      <c r="J231" s="69">
        <v>0</v>
      </c>
      <c r="K231" s="69">
        <v>0</v>
      </c>
      <c r="L231" s="69">
        <v>0</v>
      </c>
    </row>
    <row r="232" spans="1:12" hidden="1" x14ac:dyDescent="0.25">
      <c r="A232" s="56"/>
      <c r="B232" s="64">
        <v>56500</v>
      </c>
      <c r="C232" s="65" t="s">
        <v>463</v>
      </c>
      <c r="D232" s="66">
        <f>D233</f>
        <v>0</v>
      </c>
      <c r="E232" s="66">
        <f t="shared" ref="E232:L232" si="209">E233</f>
        <v>0</v>
      </c>
      <c r="F232" s="66">
        <f t="shared" si="209"/>
        <v>0</v>
      </c>
      <c r="G232" s="66">
        <f t="shared" si="209"/>
        <v>0</v>
      </c>
      <c r="H232" s="66">
        <f t="shared" si="209"/>
        <v>0</v>
      </c>
      <c r="I232" s="66">
        <f t="shared" si="209"/>
        <v>0</v>
      </c>
      <c r="J232" s="66">
        <f t="shared" si="209"/>
        <v>0</v>
      </c>
      <c r="K232" s="66">
        <f t="shared" si="209"/>
        <v>0</v>
      </c>
      <c r="L232" s="66">
        <f t="shared" si="209"/>
        <v>0</v>
      </c>
    </row>
    <row r="233" spans="1:12" hidden="1" x14ac:dyDescent="0.25">
      <c r="A233" s="56"/>
      <c r="B233" s="67" t="s">
        <v>464</v>
      </c>
      <c r="C233" s="68" t="s">
        <v>465</v>
      </c>
      <c r="D233" s="69">
        <f t="shared" ref="D233" si="210">+E233+F233+G233+H233+K233+L233</f>
        <v>0</v>
      </c>
      <c r="E233" s="69"/>
      <c r="F233" s="69"/>
      <c r="G233" s="69"/>
      <c r="H233" s="69">
        <v>0</v>
      </c>
      <c r="I233" s="69">
        <v>0</v>
      </c>
      <c r="J233" s="69">
        <v>0</v>
      </c>
      <c r="K233" s="69">
        <v>0</v>
      </c>
      <c r="L233" s="69">
        <v>0</v>
      </c>
    </row>
    <row r="234" spans="1:12" hidden="1" x14ac:dyDescent="0.25">
      <c r="A234" s="56"/>
      <c r="B234" s="64" t="s">
        <v>466</v>
      </c>
      <c r="C234" s="65" t="s">
        <v>467</v>
      </c>
      <c r="D234" s="66">
        <f>D235</f>
        <v>0</v>
      </c>
      <c r="E234" s="66">
        <f t="shared" ref="E234:L234" si="211">E235</f>
        <v>0</v>
      </c>
      <c r="F234" s="66">
        <f t="shared" si="211"/>
        <v>0</v>
      </c>
      <c r="G234" s="66">
        <f t="shared" si="211"/>
        <v>0</v>
      </c>
      <c r="H234" s="66">
        <f t="shared" si="211"/>
        <v>0</v>
      </c>
      <c r="I234" s="66">
        <f t="shared" si="211"/>
        <v>0</v>
      </c>
      <c r="J234" s="66">
        <f t="shared" si="211"/>
        <v>0</v>
      </c>
      <c r="K234" s="66">
        <f t="shared" si="211"/>
        <v>0</v>
      </c>
      <c r="L234" s="66">
        <f t="shared" si="211"/>
        <v>0</v>
      </c>
    </row>
    <row r="235" spans="1:12" hidden="1" x14ac:dyDescent="0.25">
      <c r="A235" s="56"/>
      <c r="B235" s="67" t="s">
        <v>468</v>
      </c>
      <c r="C235" s="68" t="s">
        <v>469</v>
      </c>
      <c r="D235" s="69">
        <f t="shared" ref="D235" si="212">+E235+F235+G235+H235+K235+L235</f>
        <v>0</v>
      </c>
      <c r="E235" s="69"/>
      <c r="F235" s="69"/>
      <c r="G235" s="69"/>
      <c r="H235" s="69">
        <v>0</v>
      </c>
      <c r="I235" s="69"/>
      <c r="J235" s="69"/>
      <c r="K235" s="69"/>
      <c r="L235" s="69">
        <v>0</v>
      </c>
    </row>
    <row r="236" spans="1:12" hidden="1" x14ac:dyDescent="0.25">
      <c r="A236" s="56"/>
      <c r="B236" s="61">
        <v>58000</v>
      </c>
      <c r="C236" s="62" t="s">
        <v>470</v>
      </c>
      <c r="D236" s="63">
        <f>D237+D239</f>
        <v>0</v>
      </c>
      <c r="E236" s="63">
        <f t="shared" ref="E236:L236" si="213">E237+E239</f>
        <v>0</v>
      </c>
      <c r="F236" s="63">
        <f t="shared" si="213"/>
        <v>0</v>
      </c>
      <c r="G236" s="63">
        <f t="shared" si="213"/>
        <v>0</v>
      </c>
      <c r="H236" s="63">
        <f t="shared" si="213"/>
        <v>0</v>
      </c>
      <c r="I236" s="63">
        <f t="shared" ref="I236:J236" si="214">I237+I239</f>
        <v>0</v>
      </c>
      <c r="J236" s="63">
        <f t="shared" si="214"/>
        <v>0</v>
      </c>
      <c r="K236" s="63">
        <f t="shared" si="213"/>
        <v>0</v>
      </c>
      <c r="L236" s="63">
        <f t="shared" si="213"/>
        <v>0</v>
      </c>
    </row>
    <row r="237" spans="1:12" hidden="1" x14ac:dyDescent="0.25">
      <c r="A237" s="56"/>
      <c r="B237" s="64" t="s">
        <v>471</v>
      </c>
      <c r="C237" s="65" t="s">
        <v>472</v>
      </c>
      <c r="D237" s="66">
        <f>D238</f>
        <v>0</v>
      </c>
      <c r="E237" s="66">
        <f t="shared" ref="E237:L237" si="215">E238</f>
        <v>0</v>
      </c>
      <c r="F237" s="66">
        <f t="shared" si="215"/>
        <v>0</v>
      </c>
      <c r="G237" s="66">
        <f t="shared" si="215"/>
        <v>0</v>
      </c>
      <c r="H237" s="66">
        <f t="shared" si="215"/>
        <v>0</v>
      </c>
      <c r="I237" s="66">
        <f t="shared" si="215"/>
        <v>0</v>
      </c>
      <c r="J237" s="66">
        <f t="shared" si="215"/>
        <v>0</v>
      </c>
      <c r="K237" s="66">
        <f t="shared" si="215"/>
        <v>0</v>
      </c>
      <c r="L237" s="66">
        <f t="shared" si="215"/>
        <v>0</v>
      </c>
    </row>
    <row r="238" spans="1:12" hidden="1" x14ac:dyDescent="0.25">
      <c r="A238" s="56"/>
      <c r="B238" s="67">
        <v>58101</v>
      </c>
      <c r="C238" s="68" t="s">
        <v>473</v>
      </c>
      <c r="D238" s="69">
        <f t="shared" ref="D238" si="216">+E238+F238+G238+H238+K238+L238</f>
        <v>0</v>
      </c>
      <c r="E238" s="69">
        <v>0</v>
      </c>
      <c r="F238" s="69"/>
      <c r="G238" s="69">
        <v>0</v>
      </c>
      <c r="H238" s="69">
        <v>0</v>
      </c>
      <c r="I238" s="69">
        <v>0</v>
      </c>
      <c r="J238" s="69">
        <v>0</v>
      </c>
      <c r="K238" s="69">
        <v>0</v>
      </c>
      <c r="L238" s="69">
        <v>0</v>
      </c>
    </row>
    <row r="239" spans="1:12" hidden="1" x14ac:dyDescent="0.25">
      <c r="A239" s="56"/>
      <c r="B239" s="64">
        <v>58300</v>
      </c>
      <c r="C239" s="65" t="s">
        <v>474</v>
      </c>
      <c r="D239" s="66">
        <f>D240</f>
        <v>0</v>
      </c>
      <c r="E239" s="66">
        <f t="shared" ref="E239:L239" si="217">E240</f>
        <v>0</v>
      </c>
      <c r="F239" s="66">
        <f t="shared" si="217"/>
        <v>0</v>
      </c>
      <c r="G239" s="66">
        <f t="shared" si="217"/>
        <v>0</v>
      </c>
      <c r="H239" s="66">
        <f t="shared" si="217"/>
        <v>0</v>
      </c>
      <c r="I239" s="66">
        <f t="shared" si="217"/>
        <v>0</v>
      </c>
      <c r="J239" s="66">
        <f t="shared" si="217"/>
        <v>0</v>
      </c>
      <c r="K239" s="66">
        <f t="shared" si="217"/>
        <v>0</v>
      </c>
      <c r="L239" s="66">
        <f t="shared" si="217"/>
        <v>0</v>
      </c>
    </row>
    <row r="240" spans="1:12" hidden="1" x14ac:dyDescent="0.25">
      <c r="A240" s="56"/>
      <c r="B240" s="67" t="s">
        <v>475</v>
      </c>
      <c r="C240" s="68" t="s">
        <v>476</v>
      </c>
      <c r="D240" s="69">
        <f t="shared" ref="D240" si="218">+E240+F240+G240+H240+K240+L240</f>
        <v>0</v>
      </c>
      <c r="E240" s="69">
        <v>0</v>
      </c>
      <c r="F240" s="69">
        <v>0</v>
      </c>
      <c r="G240" s="69">
        <v>0</v>
      </c>
      <c r="H240" s="69">
        <v>0</v>
      </c>
      <c r="I240" s="69">
        <v>0</v>
      </c>
      <c r="J240" s="69">
        <v>0</v>
      </c>
      <c r="K240" s="69">
        <v>0</v>
      </c>
      <c r="L240" s="69">
        <v>0</v>
      </c>
    </row>
    <row r="241" spans="1:12" hidden="1" x14ac:dyDescent="0.25">
      <c r="A241" s="56"/>
      <c r="B241" s="61">
        <v>59000</v>
      </c>
      <c r="C241" s="62" t="s">
        <v>477</v>
      </c>
      <c r="D241" s="63">
        <f>D242</f>
        <v>0</v>
      </c>
      <c r="E241" s="63">
        <f t="shared" ref="E241:L242" si="219">E242</f>
        <v>0</v>
      </c>
      <c r="F241" s="63">
        <f t="shared" si="219"/>
        <v>0</v>
      </c>
      <c r="G241" s="63">
        <f t="shared" si="219"/>
        <v>0</v>
      </c>
      <c r="H241" s="63">
        <f t="shared" si="219"/>
        <v>0</v>
      </c>
      <c r="I241" s="63">
        <f t="shared" si="219"/>
        <v>0</v>
      </c>
      <c r="J241" s="63">
        <f t="shared" si="219"/>
        <v>0</v>
      </c>
      <c r="K241" s="63">
        <f t="shared" si="219"/>
        <v>0</v>
      </c>
      <c r="L241" s="63">
        <f t="shared" si="219"/>
        <v>0</v>
      </c>
    </row>
    <row r="242" spans="1:12" hidden="1" x14ac:dyDescent="0.25">
      <c r="A242" s="72"/>
      <c r="B242" s="64" t="s">
        <v>478</v>
      </c>
      <c r="C242" s="65" t="s">
        <v>479</v>
      </c>
      <c r="D242" s="66">
        <f>D243</f>
        <v>0</v>
      </c>
      <c r="E242" s="66">
        <f t="shared" si="219"/>
        <v>0</v>
      </c>
      <c r="F242" s="66">
        <f t="shared" si="219"/>
        <v>0</v>
      </c>
      <c r="G242" s="66">
        <f t="shared" si="219"/>
        <v>0</v>
      </c>
      <c r="H242" s="66">
        <f t="shared" si="219"/>
        <v>0</v>
      </c>
      <c r="I242" s="66">
        <f t="shared" si="219"/>
        <v>0</v>
      </c>
      <c r="J242" s="66">
        <f t="shared" si="219"/>
        <v>0</v>
      </c>
      <c r="K242" s="66">
        <f t="shared" si="219"/>
        <v>0</v>
      </c>
      <c r="L242" s="66">
        <f t="shared" si="219"/>
        <v>0</v>
      </c>
    </row>
    <row r="243" spans="1:12" hidden="1" x14ac:dyDescent="0.25">
      <c r="A243" s="56"/>
      <c r="B243" s="67">
        <v>59101</v>
      </c>
      <c r="C243" s="68" t="s">
        <v>480</v>
      </c>
      <c r="D243" s="69">
        <f t="shared" ref="D243" si="220">+E243+F243+G243+H243+K243+L243</f>
        <v>0</v>
      </c>
      <c r="E243" s="69">
        <v>0</v>
      </c>
      <c r="F243" s="69">
        <v>0</v>
      </c>
      <c r="G243" s="69">
        <v>0</v>
      </c>
      <c r="H243" s="94"/>
      <c r="I243" s="69">
        <v>0</v>
      </c>
      <c r="J243" s="69">
        <v>0</v>
      </c>
      <c r="K243" s="69">
        <v>0</v>
      </c>
      <c r="L243" s="69">
        <v>0</v>
      </c>
    </row>
    <row r="244" spans="1:12" x14ac:dyDescent="0.25">
      <c r="A244" s="56"/>
      <c r="B244" s="61">
        <v>60000</v>
      </c>
      <c r="C244" s="62" t="s">
        <v>481</v>
      </c>
      <c r="D244" s="63">
        <f>D245+D298+D359</f>
        <v>17899466.199999999</v>
      </c>
      <c r="E244" s="63">
        <f t="shared" ref="E244:L244" si="221">E245+E298+E359</f>
        <v>1500000</v>
      </c>
      <c r="F244" s="63">
        <f t="shared" si="221"/>
        <v>251430.3</v>
      </c>
      <c r="G244" s="63">
        <f t="shared" si="221"/>
        <v>2856780</v>
      </c>
      <c r="H244" s="63">
        <f t="shared" si="221"/>
        <v>13291255.9</v>
      </c>
      <c r="I244" s="63">
        <f t="shared" ref="I244:J244" si="222">I245+I298+I359</f>
        <v>0</v>
      </c>
      <c r="J244" s="63">
        <f t="shared" si="222"/>
        <v>0</v>
      </c>
      <c r="K244" s="63">
        <f t="shared" si="221"/>
        <v>0</v>
      </c>
      <c r="L244" s="63">
        <f t="shared" si="221"/>
        <v>0</v>
      </c>
    </row>
    <row r="245" spans="1:12" hidden="1" x14ac:dyDescent="0.25">
      <c r="A245" s="56"/>
      <c r="B245" s="61">
        <v>61000</v>
      </c>
      <c r="C245" s="62" t="s">
        <v>482</v>
      </c>
      <c r="D245" s="63">
        <f>D246+D253+D264+D273+D277+D282+D293+D286</f>
        <v>0</v>
      </c>
      <c r="E245" s="63">
        <f t="shared" ref="E245:L245" si="223">E246+E253+E264+E273+E277+E282+E293+E286</f>
        <v>0</v>
      </c>
      <c r="F245" s="63">
        <f t="shared" si="223"/>
        <v>0</v>
      </c>
      <c r="G245" s="63">
        <f t="shared" si="223"/>
        <v>0</v>
      </c>
      <c r="H245" s="63">
        <f t="shared" si="223"/>
        <v>0</v>
      </c>
      <c r="I245" s="63">
        <f t="shared" ref="I245:J245" si="224">I246+I253+I264+I273+I277+I282+I293+I286</f>
        <v>0</v>
      </c>
      <c r="J245" s="63">
        <f t="shared" si="224"/>
        <v>0</v>
      </c>
      <c r="K245" s="63">
        <f t="shared" si="223"/>
        <v>0</v>
      </c>
      <c r="L245" s="63">
        <f t="shared" si="223"/>
        <v>0</v>
      </c>
    </row>
    <row r="246" spans="1:12" hidden="1" x14ac:dyDescent="0.25">
      <c r="A246" s="56"/>
      <c r="B246" s="64" t="s">
        <v>483</v>
      </c>
      <c r="C246" s="65" t="s">
        <v>484</v>
      </c>
      <c r="D246" s="66">
        <f>SUM(D247:D252)</f>
        <v>0</v>
      </c>
      <c r="E246" s="66">
        <f t="shared" ref="E246:L246" si="225">SUM(E247:E252)</f>
        <v>0</v>
      </c>
      <c r="F246" s="66">
        <f t="shared" si="225"/>
        <v>0</v>
      </c>
      <c r="G246" s="66">
        <f t="shared" si="225"/>
        <v>0</v>
      </c>
      <c r="H246" s="66">
        <f t="shared" si="225"/>
        <v>0</v>
      </c>
      <c r="I246" s="66">
        <f t="shared" ref="I246:J246" si="226">SUM(I247:I252)</f>
        <v>0</v>
      </c>
      <c r="J246" s="66">
        <f t="shared" si="226"/>
        <v>0</v>
      </c>
      <c r="K246" s="66">
        <f t="shared" si="225"/>
        <v>0</v>
      </c>
      <c r="L246" s="66">
        <f t="shared" si="225"/>
        <v>0</v>
      </c>
    </row>
    <row r="247" spans="1:12" hidden="1" x14ac:dyDescent="0.25">
      <c r="A247" s="56"/>
      <c r="B247" s="67" t="s">
        <v>485</v>
      </c>
      <c r="C247" s="68" t="s">
        <v>486</v>
      </c>
      <c r="D247" s="69">
        <f t="shared" ref="D247:D252" si="227">+E247+F247+G247+H247+K247+L247</f>
        <v>0</v>
      </c>
      <c r="E247" s="69">
        <v>0</v>
      </c>
      <c r="F247" s="69">
        <v>0</v>
      </c>
      <c r="G247" s="69">
        <v>0</v>
      </c>
      <c r="H247" s="69">
        <v>0</v>
      </c>
      <c r="I247" s="69">
        <v>0</v>
      </c>
      <c r="J247" s="69">
        <v>0</v>
      </c>
      <c r="K247" s="69">
        <v>0</v>
      </c>
      <c r="L247" s="69">
        <v>0</v>
      </c>
    </row>
    <row r="248" spans="1:12" hidden="1" x14ac:dyDescent="0.25">
      <c r="A248" s="56"/>
      <c r="B248" s="67" t="s">
        <v>487</v>
      </c>
      <c r="C248" s="68" t="s">
        <v>488</v>
      </c>
      <c r="D248" s="69">
        <f t="shared" si="227"/>
        <v>0</v>
      </c>
      <c r="E248" s="69">
        <v>0</v>
      </c>
      <c r="F248" s="69">
        <v>0</v>
      </c>
      <c r="G248" s="69">
        <v>0</v>
      </c>
      <c r="H248" s="69">
        <v>0</v>
      </c>
      <c r="I248" s="69">
        <v>0</v>
      </c>
      <c r="J248" s="69">
        <v>0</v>
      </c>
      <c r="K248" s="69">
        <v>0</v>
      </c>
      <c r="L248" s="69">
        <v>0</v>
      </c>
    </row>
    <row r="249" spans="1:12" hidden="1" x14ac:dyDescent="0.25">
      <c r="A249" s="56"/>
      <c r="B249" s="67" t="s">
        <v>489</v>
      </c>
      <c r="C249" s="68" t="s">
        <v>490</v>
      </c>
      <c r="D249" s="69">
        <f t="shared" si="227"/>
        <v>0</v>
      </c>
      <c r="E249" s="69"/>
      <c r="F249" s="69"/>
      <c r="G249" s="69"/>
      <c r="H249" s="94"/>
      <c r="I249" s="69"/>
      <c r="J249" s="69"/>
      <c r="K249" s="69"/>
      <c r="L249" s="69">
        <v>0</v>
      </c>
    </row>
    <row r="250" spans="1:12" hidden="1" x14ac:dyDescent="0.25">
      <c r="A250" s="56"/>
      <c r="B250" s="67" t="s">
        <v>491</v>
      </c>
      <c r="C250" s="68" t="s">
        <v>492</v>
      </c>
      <c r="D250" s="69">
        <f t="shared" si="227"/>
        <v>0</v>
      </c>
      <c r="E250" s="69"/>
      <c r="F250" s="69"/>
      <c r="G250" s="69"/>
      <c r="H250" s="69"/>
      <c r="I250" s="69"/>
      <c r="J250" s="69"/>
      <c r="K250" s="69"/>
      <c r="L250" s="69">
        <v>0</v>
      </c>
    </row>
    <row r="251" spans="1:12" hidden="1" x14ac:dyDescent="0.25">
      <c r="A251" s="56"/>
      <c r="B251" s="67" t="s">
        <v>493</v>
      </c>
      <c r="C251" s="68" t="s">
        <v>494</v>
      </c>
      <c r="D251" s="69">
        <f t="shared" si="227"/>
        <v>0</v>
      </c>
      <c r="E251" s="69">
        <v>0</v>
      </c>
      <c r="F251" s="69">
        <v>0</v>
      </c>
      <c r="G251" s="69">
        <v>0</v>
      </c>
      <c r="H251" s="69">
        <v>0</v>
      </c>
      <c r="I251" s="69">
        <v>0</v>
      </c>
      <c r="J251" s="69">
        <v>0</v>
      </c>
      <c r="K251" s="69">
        <v>0</v>
      </c>
      <c r="L251" s="69">
        <v>0</v>
      </c>
    </row>
    <row r="252" spans="1:12" hidden="1" x14ac:dyDescent="0.25">
      <c r="A252" s="56"/>
      <c r="B252" s="67" t="s">
        <v>495</v>
      </c>
      <c r="C252" s="68" t="s">
        <v>496</v>
      </c>
      <c r="D252" s="69">
        <f t="shared" si="227"/>
        <v>0</v>
      </c>
      <c r="E252" s="69">
        <v>0</v>
      </c>
      <c r="F252" s="69">
        <v>0</v>
      </c>
      <c r="G252" s="69">
        <v>0</v>
      </c>
      <c r="H252" s="69">
        <v>0</v>
      </c>
      <c r="I252" s="69">
        <v>0</v>
      </c>
      <c r="J252" s="69">
        <v>0</v>
      </c>
      <c r="K252" s="69">
        <v>0</v>
      </c>
      <c r="L252" s="69">
        <v>0</v>
      </c>
    </row>
    <row r="253" spans="1:12" hidden="1" x14ac:dyDescent="0.25">
      <c r="A253" s="56"/>
      <c r="B253" s="64">
        <v>61200</v>
      </c>
      <c r="C253" s="65" t="s">
        <v>497</v>
      </c>
      <c r="D253" s="66">
        <f>SUM(D254:D263)</f>
        <v>0</v>
      </c>
      <c r="E253" s="66">
        <f t="shared" ref="E253:L253" si="228">SUM(E254:E263)</f>
        <v>0</v>
      </c>
      <c r="F253" s="66">
        <f t="shared" si="228"/>
        <v>0</v>
      </c>
      <c r="G253" s="66">
        <f t="shared" si="228"/>
        <v>0</v>
      </c>
      <c r="H253" s="66">
        <f t="shared" si="228"/>
        <v>0</v>
      </c>
      <c r="I253" s="66">
        <f t="shared" ref="I253:J253" si="229">SUM(I254:I263)</f>
        <v>0</v>
      </c>
      <c r="J253" s="66">
        <f t="shared" si="229"/>
        <v>0</v>
      </c>
      <c r="K253" s="66">
        <f t="shared" si="228"/>
        <v>0</v>
      </c>
      <c r="L253" s="66">
        <f t="shared" si="228"/>
        <v>0</v>
      </c>
    </row>
    <row r="254" spans="1:12" hidden="1" x14ac:dyDescent="0.25">
      <c r="A254" s="56"/>
      <c r="B254" s="67" t="s">
        <v>498</v>
      </c>
      <c r="C254" s="68" t="s">
        <v>499</v>
      </c>
      <c r="D254" s="69">
        <f t="shared" ref="D254:D263" si="230">+E254+F254+G254+H254+K254+L254</f>
        <v>0</v>
      </c>
      <c r="E254" s="69">
        <v>0</v>
      </c>
      <c r="F254" s="69">
        <v>0</v>
      </c>
      <c r="G254" s="69">
        <v>0</v>
      </c>
      <c r="H254" s="69">
        <v>0</v>
      </c>
      <c r="I254" s="69">
        <v>0</v>
      </c>
      <c r="J254" s="69">
        <v>0</v>
      </c>
      <c r="K254" s="69">
        <v>0</v>
      </c>
      <c r="L254" s="69">
        <v>0</v>
      </c>
    </row>
    <row r="255" spans="1:12" hidden="1" x14ac:dyDescent="0.25">
      <c r="A255" s="56"/>
      <c r="B255" s="67" t="s">
        <v>500</v>
      </c>
      <c r="C255" s="68" t="s">
        <v>501</v>
      </c>
      <c r="D255" s="69">
        <f t="shared" si="230"/>
        <v>0</v>
      </c>
      <c r="E255" s="69">
        <v>0</v>
      </c>
      <c r="F255" s="69">
        <v>0</v>
      </c>
      <c r="G255" s="69">
        <v>0</v>
      </c>
      <c r="H255" s="69">
        <v>0</v>
      </c>
      <c r="I255" s="69">
        <v>0</v>
      </c>
      <c r="J255" s="69">
        <v>0</v>
      </c>
      <c r="K255" s="69">
        <v>0</v>
      </c>
      <c r="L255" s="69">
        <v>0</v>
      </c>
    </row>
    <row r="256" spans="1:12" hidden="1" x14ac:dyDescent="0.25">
      <c r="A256" s="56"/>
      <c r="B256" s="67" t="s">
        <v>502</v>
      </c>
      <c r="C256" s="68" t="s">
        <v>503</v>
      </c>
      <c r="D256" s="69">
        <f t="shared" si="230"/>
        <v>0</v>
      </c>
      <c r="E256" s="69">
        <v>0</v>
      </c>
      <c r="F256" s="69">
        <v>0</v>
      </c>
      <c r="G256" s="69">
        <v>0</v>
      </c>
      <c r="H256" s="69">
        <v>0</v>
      </c>
      <c r="I256" s="69">
        <v>0</v>
      </c>
      <c r="J256" s="69">
        <v>0</v>
      </c>
      <c r="K256" s="69">
        <v>0</v>
      </c>
      <c r="L256" s="69">
        <v>0</v>
      </c>
    </row>
    <row r="257" spans="1:12" hidden="1" x14ac:dyDescent="0.25">
      <c r="A257" s="56"/>
      <c r="B257" s="67" t="s">
        <v>504</v>
      </c>
      <c r="C257" s="68" t="s">
        <v>505</v>
      </c>
      <c r="D257" s="69">
        <f t="shared" si="230"/>
        <v>0</v>
      </c>
      <c r="E257" s="69">
        <v>0</v>
      </c>
      <c r="F257" s="69">
        <v>0</v>
      </c>
      <c r="G257" s="69">
        <v>0</v>
      </c>
      <c r="H257" s="69">
        <v>0</v>
      </c>
      <c r="I257" s="69">
        <v>0</v>
      </c>
      <c r="J257" s="69">
        <v>0</v>
      </c>
      <c r="K257" s="69">
        <v>0</v>
      </c>
      <c r="L257" s="69">
        <v>0</v>
      </c>
    </row>
    <row r="258" spans="1:12" hidden="1" x14ac:dyDescent="0.25">
      <c r="A258" s="56"/>
      <c r="B258" s="67" t="s">
        <v>506</v>
      </c>
      <c r="C258" s="68" t="s">
        <v>507</v>
      </c>
      <c r="D258" s="69">
        <f t="shared" si="230"/>
        <v>0</v>
      </c>
      <c r="E258" s="69">
        <v>0</v>
      </c>
      <c r="F258" s="69">
        <v>0</v>
      </c>
      <c r="G258" s="69">
        <v>0</v>
      </c>
      <c r="H258" s="69">
        <v>0</v>
      </c>
      <c r="I258" s="69">
        <v>0</v>
      </c>
      <c r="J258" s="69">
        <v>0</v>
      </c>
      <c r="K258" s="69">
        <v>0</v>
      </c>
      <c r="L258" s="69">
        <v>0</v>
      </c>
    </row>
    <row r="259" spans="1:12" hidden="1" x14ac:dyDescent="0.25">
      <c r="A259" s="56"/>
      <c r="B259" s="67" t="s">
        <v>508</v>
      </c>
      <c r="C259" s="68" t="s">
        <v>509</v>
      </c>
      <c r="D259" s="69">
        <f t="shared" si="230"/>
        <v>0</v>
      </c>
      <c r="E259" s="69"/>
      <c r="F259" s="69"/>
      <c r="G259" s="69"/>
      <c r="H259" s="69"/>
      <c r="I259" s="69">
        <v>0</v>
      </c>
      <c r="J259" s="69">
        <v>0</v>
      </c>
      <c r="K259" s="69">
        <v>0</v>
      </c>
      <c r="L259" s="69">
        <v>0</v>
      </c>
    </row>
    <row r="260" spans="1:12" hidden="1" x14ac:dyDescent="0.25">
      <c r="A260" s="56"/>
      <c r="B260" s="67" t="s">
        <v>510</v>
      </c>
      <c r="C260" s="68" t="s">
        <v>511</v>
      </c>
      <c r="D260" s="69">
        <f t="shared" si="230"/>
        <v>0</v>
      </c>
      <c r="E260" s="69">
        <v>0</v>
      </c>
      <c r="F260" s="69">
        <v>0</v>
      </c>
      <c r="G260" s="69">
        <v>0</v>
      </c>
      <c r="H260" s="94"/>
      <c r="I260" s="69">
        <v>0</v>
      </c>
      <c r="J260" s="69">
        <v>0</v>
      </c>
      <c r="K260" s="69">
        <v>0</v>
      </c>
      <c r="L260" s="69">
        <v>0</v>
      </c>
    </row>
    <row r="261" spans="1:12" hidden="1" x14ac:dyDescent="0.25">
      <c r="A261" s="56"/>
      <c r="B261" s="67" t="s">
        <v>512</v>
      </c>
      <c r="C261" s="68" t="s">
        <v>513</v>
      </c>
      <c r="D261" s="69">
        <f t="shared" si="230"/>
        <v>0</v>
      </c>
      <c r="E261" s="69">
        <v>0</v>
      </c>
      <c r="F261" s="69">
        <v>0</v>
      </c>
      <c r="G261" s="69">
        <v>0</v>
      </c>
      <c r="H261" s="69">
        <v>0</v>
      </c>
      <c r="I261" s="69">
        <v>0</v>
      </c>
      <c r="J261" s="69">
        <v>0</v>
      </c>
      <c r="K261" s="69">
        <v>0</v>
      </c>
      <c r="L261" s="69">
        <v>0</v>
      </c>
    </row>
    <row r="262" spans="1:12" hidden="1" x14ac:dyDescent="0.25">
      <c r="A262" s="56"/>
      <c r="B262" s="67" t="s">
        <v>514</v>
      </c>
      <c r="C262" s="68" t="s">
        <v>515</v>
      </c>
      <c r="D262" s="69">
        <f t="shared" si="230"/>
        <v>0</v>
      </c>
      <c r="E262" s="69">
        <v>0</v>
      </c>
      <c r="F262" s="69">
        <v>0</v>
      </c>
      <c r="G262" s="69">
        <v>0</v>
      </c>
      <c r="H262" s="69">
        <v>0</v>
      </c>
      <c r="I262" s="69">
        <v>0</v>
      </c>
      <c r="J262" s="69">
        <v>0</v>
      </c>
      <c r="K262" s="69">
        <v>0</v>
      </c>
      <c r="L262" s="69">
        <v>0</v>
      </c>
    </row>
    <row r="263" spans="1:12" hidden="1" x14ac:dyDescent="0.25">
      <c r="A263" s="56"/>
      <c r="B263" s="67" t="s">
        <v>516</v>
      </c>
      <c r="C263" s="68" t="s">
        <v>517</v>
      </c>
      <c r="D263" s="69">
        <f t="shared" si="230"/>
        <v>0</v>
      </c>
      <c r="E263" s="69">
        <v>0</v>
      </c>
      <c r="F263" s="69">
        <v>0</v>
      </c>
      <c r="G263" s="69">
        <v>0</v>
      </c>
      <c r="H263" s="69">
        <v>0</v>
      </c>
      <c r="I263" s="69">
        <v>0</v>
      </c>
      <c r="J263" s="69">
        <v>0</v>
      </c>
      <c r="K263" s="69">
        <v>0</v>
      </c>
      <c r="L263" s="69">
        <v>0</v>
      </c>
    </row>
    <row r="264" spans="1:12" ht="33.75" hidden="1" x14ac:dyDescent="0.25">
      <c r="A264" s="56"/>
      <c r="B264" s="64">
        <v>61300</v>
      </c>
      <c r="C264" s="65" t="s">
        <v>518</v>
      </c>
      <c r="D264" s="66">
        <f>SUM(D265:D272)</f>
        <v>0</v>
      </c>
      <c r="E264" s="66">
        <f t="shared" ref="E264:L264" si="231">SUM(E265:E272)</f>
        <v>0</v>
      </c>
      <c r="F264" s="66">
        <f t="shared" si="231"/>
        <v>0</v>
      </c>
      <c r="G264" s="66">
        <f t="shared" si="231"/>
        <v>0</v>
      </c>
      <c r="H264" s="66">
        <f t="shared" si="231"/>
        <v>0</v>
      </c>
      <c r="I264" s="66">
        <f t="shared" ref="I264:J264" si="232">SUM(I265:I272)</f>
        <v>0</v>
      </c>
      <c r="J264" s="66">
        <f t="shared" si="232"/>
        <v>0</v>
      </c>
      <c r="K264" s="66">
        <f t="shared" si="231"/>
        <v>0</v>
      </c>
      <c r="L264" s="66">
        <f t="shared" si="231"/>
        <v>0</v>
      </c>
    </row>
    <row r="265" spans="1:12" hidden="1" x14ac:dyDescent="0.25">
      <c r="A265" s="56"/>
      <c r="B265" s="67" t="s">
        <v>519</v>
      </c>
      <c r="C265" s="68" t="s">
        <v>520</v>
      </c>
      <c r="D265" s="69">
        <f t="shared" ref="D265:D272" si="233">+E265+F265+G265+H265+K265+L265</f>
        <v>0</v>
      </c>
      <c r="E265" s="69">
        <v>0</v>
      </c>
      <c r="F265" s="69">
        <v>0</v>
      </c>
      <c r="G265" s="69">
        <v>0</v>
      </c>
      <c r="H265" s="69">
        <v>0</v>
      </c>
      <c r="I265" s="69">
        <v>0</v>
      </c>
      <c r="J265" s="69">
        <v>0</v>
      </c>
      <c r="K265" s="69">
        <v>0</v>
      </c>
      <c r="L265" s="69">
        <v>0</v>
      </c>
    </row>
    <row r="266" spans="1:12" hidden="1" x14ac:dyDescent="0.25">
      <c r="A266" s="56"/>
      <c r="B266" s="67" t="s">
        <v>521</v>
      </c>
      <c r="C266" s="68" t="s">
        <v>522</v>
      </c>
      <c r="D266" s="69">
        <f t="shared" si="233"/>
        <v>0</v>
      </c>
      <c r="E266" s="69">
        <v>0</v>
      </c>
      <c r="F266" s="69">
        <v>0</v>
      </c>
      <c r="G266" s="69">
        <v>0</v>
      </c>
      <c r="H266" s="69">
        <v>0</v>
      </c>
      <c r="I266" s="69">
        <v>0</v>
      </c>
      <c r="J266" s="69">
        <v>0</v>
      </c>
      <c r="K266" s="69">
        <v>0</v>
      </c>
      <c r="L266" s="69">
        <v>0</v>
      </c>
    </row>
    <row r="267" spans="1:12" hidden="1" x14ac:dyDescent="0.25">
      <c r="A267" s="56"/>
      <c r="B267" s="67" t="s">
        <v>523</v>
      </c>
      <c r="C267" s="68" t="s">
        <v>524</v>
      </c>
      <c r="D267" s="69">
        <f t="shared" si="233"/>
        <v>0</v>
      </c>
      <c r="E267" s="69">
        <v>0</v>
      </c>
      <c r="F267" s="69">
        <v>0</v>
      </c>
      <c r="G267" s="69">
        <v>0</v>
      </c>
      <c r="H267" s="69">
        <v>0</v>
      </c>
      <c r="I267" s="69">
        <v>0</v>
      </c>
      <c r="J267" s="69">
        <v>0</v>
      </c>
      <c r="K267" s="69">
        <v>0</v>
      </c>
      <c r="L267" s="69">
        <v>0</v>
      </c>
    </row>
    <row r="268" spans="1:12" ht="22.5" hidden="1" x14ac:dyDescent="0.25">
      <c r="A268" s="56"/>
      <c r="B268" s="67" t="s">
        <v>525</v>
      </c>
      <c r="C268" s="68" t="s">
        <v>526</v>
      </c>
      <c r="D268" s="69">
        <f t="shared" si="233"/>
        <v>0</v>
      </c>
      <c r="E268" s="69"/>
      <c r="F268" s="69"/>
      <c r="G268" s="69"/>
      <c r="H268" s="69"/>
      <c r="I268" s="69">
        <v>0</v>
      </c>
      <c r="J268" s="69">
        <v>0</v>
      </c>
      <c r="K268" s="69">
        <v>0</v>
      </c>
      <c r="L268" s="69">
        <v>0</v>
      </c>
    </row>
    <row r="269" spans="1:12" hidden="1" x14ac:dyDescent="0.25">
      <c r="A269" s="56"/>
      <c r="B269" s="67" t="s">
        <v>527</v>
      </c>
      <c r="C269" s="68" t="s">
        <v>528</v>
      </c>
      <c r="D269" s="69">
        <f t="shared" si="233"/>
        <v>0</v>
      </c>
      <c r="E269" s="69"/>
      <c r="F269" s="69"/>
      <c r="G269" s="69"/>
      <c r="H269" s="94"/>
      <c r="I269" s="69">
        <v>0</v>
      </c>
      <c r="J269" s="69">
        <v>0</v>
      </c>
      <c r="K269" s="69">
        <v>0</v>
      </c>
      <c r="L269" s="69">
        <v>0</v>
      </c>
    </row>
    <row r="270" spans="1:12" hidden="1" x14ac:dyDescent="0.25">
      <c r="A270" s="56"/>
      <c r="B270" s="67" t="s">
        <v>529</v>
      </c>
      <c r="C270" s="68" t="s">
        <v>530</v>
      </c>
      <c r="D270" s="69">
        <f t="shared" si="233"/>
        <v>0</v>
      </c>
      <c r="E270" s="69"/>
      <c r="F270" s="69"/>
      <c r="G270" s="69"/>
      <c r="H270" s="94"/>
      <c r="I270" s="69">
        <v>0</v>
      </c>
      <c r="J270" s="69">
        <v>0</v>
      </c>
      <c r="K270" s="69">
        <v>0</v>
      </c>
      <c r="L270" s="69">
        <v>0</v>
      </c>
    </row>
    <row r="271" spans="1:12" hidden="1" x14ac:dyDescent="0.25">
      <c r="A271" s="56"/>
      <c r="B271" s="67" t="s">
        <v>531</v>
      </c>
      <c r="C271" s="68" t="s">
        <v>532</v>
      </c>
      <c r="D271" s="69">
        <f t="shared" si="233"/>
        <v>0</v>
      </c>
      <c r="E271" s="69"/>
      <c r="F271" s="69"/>
      <c r="G271" s="69"/>
      <c r="H271" s="69"/>
      <c r="I271" s="69"/>
      <c r="J271" s="69"/>
      <c r="K271" s="69"/>
      <c r="L271" s="69">
        <v>0</v>
      </c>
    </row>
    <row r="272" spans="1:12" hidden="1" x14ac:dyDescent="0.25">
      <c r="A272" s="56"/>
      <c r="B272" s="67" t="s">
        <v>533</v>
      </c>
      <c r="C272" s="68" t="s">
        <v>534</v>
      </c>
      <c r="D272" s="69">
        <f t="shared" si="233"/>
        <v>0</v>
      </c>
      <c r="E272" s="69">
        <v>0</v>
      </c>
      <c r="F272" s="69">
        <v>0</v>
      </c>
      <c r="G272" s="69">
        <v>0</v>
      </c>
      <c r="H272" s="69">
        <v>0</v>
      </c>
      <c r="I272" s="69">
        <v>0</v>
      </c>
      <c r="J272" s="69">
        <v>0</v>
      </c>
      <c r="K272" s="69">
        <v>0</v>
      </c>
      <c r="L272" s="69">
        <v>0</v>
      </c>
    </row>
    <row r="273" spans="1:12" ht="22.5" hidden="1" x14ac:dyDescent="0.25">
      <c r="A273" s="56"/>
      <c r="B273" s="64" t="s">
        <v>535</v>
      </c>
      <c r="C273" s="65" t="s">
        <v>536</v>
      </c>
      <c r="D273" s="66">
        <f>SUM(D274:D276)</f>
        <v>0</v>
      </c>
      <c r="E273" s="66">
        <f t="shared" ref="E273:L273" si="234">SUM(E274:E276)</f>
        <v>0</v>
      </c>
      <c r="F273" s="66">
        <f t="shared" si="234"/>
        <v>0</v>
      </c>
      <c r="G273" s="66">
        <f t="shared" si="234"/>
        <v>0</v>
      </c>
      <c r="H273" s="66">
        <f t="shared" si="234"/>
        <v>0</v>
      </c>
      <c r="I273" s="66">
        <f t="shared" ref="I273:J273" si="235">SUM(I274:I276)</f>
        <v>0</v>
      </c>
      <c r="J273" s="66">
        <f t="shared" si="235"/>
        <v>0</v>
      </c>
      <c r="K273" s="66">
        <f t="shared" si="234"/>
        <v>0</v>
      </c>
      <c r="L273" s="66">
        <f t="shared" si="234"/>
        <v>0</v>
      </c>
    </row>
    <row r="274" spans="1:12" hidden="1" x14ac:dyDescent="0.25">
      <c r="A274" s="56"/>
      <c r="B274" s="67" t="s">
        <v>537</v>
      </c>
      <c r="C274" s="68" t="s">
        <v>538</v>
      </c>
      <c r="D274" s="69">
        <f t="shared" ref="D274:D276" si="236">+E274+F274+G274+H274+K274+L274</f>
        <v>0</v>
      </c>
      <c r="E274" s="69">
        <v>0</v>
      </c>
      <c r="F274" s="69">
        <v>0</v>
      </c>
      <c r="G274" s="69">
        <v>0</v>
      </c>
      <c r="H274" s="69">
        <v>0</v>
      </c>
      <c r="I274" s="69">
        <v>0</v>
      </c>
      <c r="J274" s="69">
        <v>0</v>
      </c>
      <c r="K274" s="69">
        <v>0</v>
      </c>
      <c r="L274" s="69">
        <v>0</v>
      </c>
    </row>
    <row r="275" spans="1:12" ht="15.75" hidden="1" customHeight="1" x14ac:dyDescent="0.25">
      <c r="A275" s="56"/>
      <c r="B275" s="67" t="s">
        <v>539</v>
      </c>
      <c r="C275" s="68" t="s">
        <v>540</v>
      </c>
      <c r="D275" s="69">
        <f t="shared" si="236"/>
        <v>0</v>
      </c>
      <c r="E275" s="94"/>
      <c r="F275" s="94"/>
      <c r="G275" s="94"/>
      <c r="H275" s="94"/>
      <c r="I275" s="94"/>
      <c r="J275" s="69"/>
      <c r="K275" s="69"/>
      <c r="L275" s="94">
        <v>0</v>
      </c>
    </row>
    <row r="276" spans="1:12" hidden="1" x14ac:dyDescent="0.25">
      <c r="A276" s="56"/>
      <c r="B276" s="67" t="s">
        <v>541</v>
      </c>
      <c r="C276" s="68" t="s">
        <v>542</v>
      </c>
      <c r="D276" s="69">
        <f t="shared" si="236"/>
        <v>0</v>
      </c>
      <c r="E276" s="69">
        <v>0</v>
      </c>
      <c r="F276" s="69">
        <v>0</v>
      </c>
      <c r="G276" s="69">
        <v>0</v>
      </c>
      <c r="H276" s="69">
        <v>0</v>
      </c>
      <c r="I276" s="69">
        <v>0</v>
      </c>
      <c r="J276" s="69">
        <v>0</v>
      </c>
      <c r="K276" s="69">
        <v>0</v>
      </c>
      <c r="L276" s="69">
        <v>0</v>
      </c>
    </row>
    <row r="277" spans="1:12" hidden="1" x14ac:dyDescent="0.25">
      <c r="A277" s="56"/>
      <c r="B277" s="64">
        <v>61500</v>
      </c>
      <c r="C277" s="65" t="s">
        <v>543</v>
      </c>
      <c r="D277" s="66">
        <f>SUM(D278:D281)</f>
        <v>0</v>
      </c>
      <c r="E277" s="66">
        <f t="shared" ref="E277:L277" si="237">SUM(E278:E281)</f>
        <v>0</v>
      </c>
      <c r="F277" s="66">
        <f t="shared" si="237"/>
        <v>0</v>
      </c>
      <c r="G277" s="66">
        <f t="shared" si="237"/>
        <v>0</v>
      </c>
      <c r="H277" s="66">
        <f t="shared" si="237"/>
        <v>0</v>
      </c>
      <c r="I277" s="66">
        <f t="shared" ref="I277:J277" si="238">SUM(I278:I281)</f>
        <v>0</v>
      </c>
      <c r="J277" s="66">
        <f t="shared" si="238"/>
        <v>0</v>
      </c>
      <c r="K277" s="66">
        <f t="shared" si="237"/>
        <v>0</v>
      </c>
      <c r="L277" s="66">
        <f t="shared" si="237"/>
        <v>0</v>
      </c>
    </row>
    <row r="278" spans="1:12" hidden="1" x14ac:dyDescent="0.25">
      <c r="A278" s="56"/>
      <c r="B278" s="67" t="s">
        <v>544</v>
      </c>
      <c r="C278" s="68" t="s">
        <v>545</v>
      </c>
      <c r="D278" s="69">
        <f t="shared" ref="D278:D281" si="239">+E278+F278+G278+H278+K278+L278</f>
        <v>0</v>
      </c>
      <c r="E278" s="69">
        <v>0</v>
      </c>
      <c r="F278" s="69">
        <v>0</v>
      </c>
      <c r="G278" s="69">
        <v>0</v>
      </c>
      <c r="H278" s="69">
        <v>0</v>
      </c>
      <c r="I278" s="69">
        <v>0</v>
      </c>
      <c r="J278" s="69">
        <v>0</v>
      </c>
      <c r="K278" s="69">
        <v>0</v>
      </c>
      <c r="L278" s="69">
        <v>0</v>
      </c>
    </row>
    <row r="279" spans="1:12" hidden="1" x14ac:dyDescent="0.25">
      <c r="A279" s="56"/>
      <c r="B279" s="67" t="s">
        <v>546</v>
      </c>
      <c r="C279" s="68" t="s">
        <v>547</v>
      </c>
      <c r="D279" s="69">
        <f t="shared" si="239"/>
        <v>0</v>
      </c>
      <c r="E279" s="69"/>
      <c r="F279" s="69"/>
      <c r="G279" s="69"/>
      <c r="H279" s="94"/>
      <c r="I279" s="69">
        <v>0</v>
      </c>
      <c r="J279" s="69">
        <v>0</v>
      </c>
      <c r="K279" s="69">
        <v>0</v>
      </c>
      <c r="L279" s="69">
        <v>0</v>
      </c>
    </row>
    <row r="280" spans="1:12" hidden="1" x14ac:dyDescent="0.25">
      <c r="A280" s="56"/>
      <c r="B280" s="67" t="s">
        <v>548</v>
      </c>
      <c r="C280" s="68" t="s">
        <v>549</v>
      </c>
      <c r="D280" s="69">
        <f t="shared" si="239"/>
        <v>0</v>
      </c>
      <c r="E280" s="69">
        <v>0</v>
      </c>
      <c r="F280" s="69">
        <v>0</v>
      </c>
      <c r="G280" s="69">
        <v>0</v>
      </c>
      <c r="H280" s="69">
        <v>0</v>
      </c>
      <c r="I280" s="69">
        <v>0</v>
      </c>
      <c r="J280" s="69">
        <v>0</v>
      </c>
      <c r="K280" s="69">
        <v>0</v>
      </c>
      <c r="L280" s="69">
        <v>0</v>
      </c>
    </row>
    <row r="281" spans="1:12" hidden="1" x14ac:dyDescent="0.25">
      <c r="A281" s="56"/>
      <c r="B281" s="67" t="s">
        <v>550</v>
      </c>
      <c r="C281" s="68" t="s">
        <v>551</v>
      </c>
      <c r="D281" s="69">
        <f t="shared" si="239"/>
        <v>0</v>
      </c>
      <c r="E281" s="69">
        <v>0</v>
      </c>
      <c r="F281" s="69">
        <v>0</v>
      </c>
      <c r="G281" s="69">
        <v>0</v>
      </c>
      <c r="H281" s="69">
        <v>0</v>
      </c>
      <c r="I281" s="69">
        <v>0</v>
      </c>
      <c r="J281" s="69">
        <v>0</v>
      </c>
      <c r="K281" s="69">
        <v>0</v>
      </c>
      <c r="L281" s="69">
        <v>0</v>
      </c>
    </row>
    <row r="282" spans="1:12" ht="22.5" hidden="1" x14ac:dyDescent="0.25">
      <c r="A282" s="56"/>
      <c r="B282" s="64" t="s">
        <v>552</v>
      </c>
      <c r="C282" s="65" t="s">
        <v>553</v>
      </c>
      <c r="D282" s="66">
        <f>SUM(D283:D285)</f>
        <v>0</v>
      </c>
      <c r="E282" s="66">
        <f t="shared" ref="E282:L282" si="240">SUM(E283:E285)</f>
        <v>0</v>
      </c>
      <c r="F282" s="66">
        <f t="shared" si="240"/>
        <v>0</v>
      </c>
      <c r="G282" s="66">
        <f t="shared" si="240"/>
        <v>0</v>
      </c>
      <c r="H282" s="66">
        <f t="shared" si="240"/>
        <v>0</v>
      </c>
      <c r="I282" s="66">
        <f t="shared" ref="I282:J282" si="241">SUM(I283:I285)</f>
        <v>0</v>
      </c>
      <c r="J282" s="66">
        <f t="shared" si="241"/>
        <v>0</v>
      </c>
      <c r="K282" s="66">
        <f t="shared" si="240"/>
        <v>0</v>
      </c>
      <c r="L282" s="66">
        <f t="shared" si="240"/>
        <v>0</v>
      </c>
    </row>
    <row r="283" spans="1:12" hidden="1" x14ac:dyDescent="0.25">
      <c r="A283" s="56"/>
      <c r="B283" s="67" t="s">
        <v>554</v>
      </c>
      <c r="C283" s="68" t="s">
        <v>555</v>
      </c>
      <c r="D283" s="69">
        <f t="shared" ref="D283:D285" si="242">+E283+F283+G283+H283+K283+L283</f>
        <v>0</v>
      </c>
      <c r="E283" s="69">
        <v>0</v>
      </c>
      <c r="F283" s="69">
        <v>0</v>
      </c>
      <c r="G283" s="69">
        <v>0</v>
      </c>
      <c r="H283" s="69">
        <v>0</v>
      </c>
      <c r="I283" s="69">
        <v>0</v>
      </c>
      <c r="J283" s="69">
        <v>0</v>
      </c>
      <c r="K283" s="69">
        <v>0</v>
      </c>
      <c r="L283" s="69">
        <v>0</v>
      </c>
    </row>
    <row r="284" spans="1:12" hidden="1" x14ac:dyDescent="0.25">
      <c r="A284" s="56"/>
      <c r="B284" s="67" t="s">
        <v>556</v>
      </c>
      <c r="C284" s="68" t="s">
        <v>557</v>
      </c>
      <c r="D284" s="69">
        <f t="shared" si="242"/>
        <v>0</v>
      </c>
      <c r="E284" s="69">
        <v>0</v>
      </c>
      <c r="F284" s="69">
        <v>0</v>
      </c>
      <c r="G284" s="69">
        <v>0</v>
      </c>
      <c r="H284" s="69">
        <v>0</v>
      </c>
      <c r="I284" s="69">
        <v>0</v>
      </c>
      <c r="J284" s="69">
        <v>0</v>
      </c>
      <c r="K284" s="69">
        <v>0</v>
      </c>
      <c r="L284" s="69">
        <v>0</v>
      </c>
    </row>
    <row r="285" spans="1:12" hidden="1" x14ac:dyDescent="0.25">
      <c r="A285" s="56"/>
      <c r="B285" s="67" t="s">
        <v>558</v>
      </c>
      <c r="C285" s="68" t="s">
        <v>559</v>
      </c>
      <c r="D285" s="69">
        <f t="shared" si="242"/>
        <v>0</v>
      </c>
      <c r="E285" s="69">
        <v>0</v>
      </c>
      <c r="F285" s="69">
        <v>0</v>
      </c>
      <c r="G285" s="69">
        <v>0</v>
      </c>
      <c r="H285" s="69">
        <v>0</v>
      </c>
      <c r="I285" s="69">
        <v>0</v>
      </c>
      <c r="J285" s="69">
        <v>0</v>
      </c>
      <c r="K285" s="69">
        <v>0</v>
      </c>
      <c r="L285" s="69">
        <v>0</v>
      </c>
    </row>
    <row r="286" spans="1:12" hidden="1" x14ac:dyDescent="0.25">
      <c r="A286" s="56"/>
      <c r="B286" s="64">
        <v>61700</v>
      </c>
      <c r="C286" s="65" t="s">
        <v>560</v>
      </c>
      <c r="D286" s="66">
        <f>SUM(D287:D292)</f>
        <v>0</v>
      </c>
      <c r="E286" s="66">
        <f t="shared" ref="E286:L286" si="243">SUM(E287:E292)</f>
        <v>0</v>
      </c>
      <c r="F286" s="66">
        <f t="shared" si="243"/>
        <v>0</v>
      </c>
      <c r="G286" s="66">
        <f t="shared" si="243"/>
        <v>0</v>
      </c>
      <c r="H286" s="66">
        <f t="shared" si="243"/>
        <v>0</v>
      </c>
      <c r="I286" s="66">
        <f t="shared" ref="I286:J286" si="244">SUM(I287:I292)</f>
        <v>0</v>
      </c>
      <c r="J286" s="66">
        <f t="shared" si="244"/>
        <v>0</v>
      </c>
      <c r="K286" s="66">
        <f t="shared" si="243"/>
        <v>0</v>
      </c>
      <c r="L286" s="66">
        <f t="shared" si="243"/>
        <v>0</v>
      </c>
    </row>
    <row r="287" spans="1:12" hidden="1" x14ac:dyDescent="0.25">
      <c r="A287" s="56"/>
      <c r="B287" s="67" t="s">
        <v>561</v>
      </c>
      <c r="C287" s="68" t="s">
        <v>562</v>
      </c>
      <c r="D287" s="69">
        <f t="shared" ref="D287:D297" si="245">+E287+F287+G287+H287+K287+L287</f>
        <v>0</v>
      </c>
      <c r="E287" s="69">
        <v>0</v>
      </c>
      <c r="F287" s="69">
        <v>0</v>
      </c>
      <c r="G287" s="69">
        <v>0</v>
      </c>
      <c r="H287" s="69">
        <v>0</v>
      </c>
      <c r="I287" s="69">
        <v>0</v>
      </c>
      <c r="J287" s="69">
        <v>0</v>
      </c>
      <c r="K287" s="69">
        <v>0</v>
      </c>
      <c r="L287" s="69">
        <v>0</v>
      </c>
    </row>
    <row r="288" spans="1:12" hidden="1" x14ac:dyDescent="0.25">
      <c r="A288" s="56"/>
      <c r="B288" s="67" t="s">
        <v>563</v>
      </c>
      <c r="C288" s="68" t="s">
        <v>564</v>
      </c>
      <c r="D288" s="69">
        <f t="shared" si="245"/>
        <v>0</v>
      </c>
      <c r="E288" s="69">
        <v>0</v>
      </c>
      <c r="F288" s="69">
        <v>0</v>
      </c>
      <c r="G288" s="69">
        <v>0</v>
      </c>
      <c r="H288" s="69">
        <v>0</v>
      </c>
      <c r="I288" s="69">
        <v>0</v>
      </c>
      <c r="J288" s="69">
        <v>0</v>
      </c>
      <c r="K288" s="69">
        <v>0</v>
      </c>
      <c r="L288" s="69">
        <v>0</v>
      </c>
    </row>
    <row r="289" spans="1:12" hidden="1" x14ac:dyDescent="0.25">
      <c r="A289" s="56"/>
      <c r="B289" s="67" t="s">
        <v>565</v>
      </c>
      <c r="C289" s="68" t="s">
        <v>566</v>
      </c>
      <c r="D289" s="69">
        <f t="shared" si="245"/>
        <v>0</v>
      </c>
      <c r="E289" s="69">
        <v>0</v>
      </c>
      <c r="F289" s="69">
        <v>0</v>
      </c>
      <c r="G289" s="69">
        <v>0</v>
      </c>
      <c r="H289" s="69">
        <v>0</v>
      </c>
      <c r="I289" s="69">
        <v>0</v>
      </c>
      <c r="J289" s="69">
        <v>0</v>
      </c>
      <c r="K289" s="69">
        <v>0</v>
      </c>
      <c r="L289" s="69">
        <v>0</v>
      </c>
    </row>
    <row r="290" spans="1:12" hidden="1" x14ac:dyDescent="0.25">
      <c r="A290" s="56"/>
      <c r="B290" s="67" t="s">
        <v>567</v>
      </c>
      <c r="C290" s="68" t="s">
        <v>568</v>
      </c>
      <c r="D290" s="69">
        <f t="shared" si="245"/>
        <v>0</v>
      </c>
      <c r="E290" s="69">
        <v>0</v>
      </c>
      <c r="F290" s="69">
        <v>0</v>
      </c>
      <c r="G290" s="69">
        <v>0</v>
      </c>
      <c r="H290" s="69">
        <v>0</v>
      </c>
      <c r="I290" s="69">
        <v>0</v>
      </c>
      <c r="J290" s="69">
        <v>0</v>
      </c>
      <c r="K290" s="69">
        <v>0</v>
      </c>
      <c r="L290" s="69">
        <v>0</v>
      </c>
    </row>
    <row r="291" spans="1:12" hidden="1" x14ac:dyDescent="0.25">
      <c r="A291" s="56"/>
      <c r="B291" s="67" t="s">
        <v>569</v>
      </c>
      <c r="C291" s="68" t="s">
        <v>570</v>
      </c>
      <c r="D291" s="69">
        <f t="shared" si="245"/>
        <v>0</v>
      </c>
      <c r="E291" s="69">
        <v>0</v>
      </c>
      <c r="F291" s="69">
        <v>0</v>
      </c>
      <c r="G291" s="69">
        <v>0</v>
      </c>
      <c r="H291" s="69">
        <v>0</v>
      </c>
      <c r="I291" s="69">
        <v>0</v>
      </c>
      <c r="J291" s="69">
        <v>0</v>
      </c>
      <c r="K291" s="69">
        <v>0</v>
      </c>
      <c r="L291" s="69">
        <v>0</v>
      </c>
    </row>
    <row r="292" spans="1:12" hidden="1" x14ac:dyDescent="0.25">
      <c r="A292" s="56"/>
      <c r="B292" s="67" t="s">
        <v>571</v>
      </c>
      <c r="C292" s="68" t="s">
        <v>572</v>
      </c>
      <c r="D292" s="69">
        <f t="shared" si="245"/>
        <v>0</v>
      </c>
      <c r="E292" s="69">
        <v>0</v>
      </c>
      <c r="F292" s="69">
        <v>0</v>
      </c>
      <c r="G292" s="69">
        <v>0</v>
      </c>
      <c r="H292" s="69">
        <v>0</v>
      </c>
      <c r="I292" s="69">
        <v>0</v>
      </c>
      <c r="J292" s="69">
        <v>0</v>
      </c>
      <c r="K292" s="69">
        <v>0</v>
      </c>
      <c r="L292" s="69">
        <v>0</v>
      </c>
    </row>
    <row r="293" spans="1:12" ht="22.5" hidden="1" x14ac:dyDescent="0.25">
      <c r="A293" s="56"/>
      <c r="B293" s="64" t="s">
        <v>573</v>
      </c>
      <c r="C293" s="65" t="s">
        <v>574</v>
      </c>
      <c r="D293" s="66">
        <f>SUM(D294:D297)</f>
        <v>0</v>
      </c>
      <c r="E293" s="66">
        <f t="shared" ref="E293:L293" si="246">SUM(E294:E297)</f>
        <v>0</v>
      </c>
      <c r="F293" s="66">
        <f t="shared" si="246"/>
        <v>0</v>
      </c>
      <c r="G293" s="66">
        <f t="shared" si="246"/>
        <v>0</v>
      </c>
      <c r="H293" s="66">
        <f t="shared" si="246"/>
        <v>0</v>
      </c>
      <c r="I293" s="66">
        <f t="shared" ref="I293:J293" si="247">SUM(I294:I297)</f>
        <v>0</v>
      </c>
      <c r="J293" s="66">
        <f t="shared" si="247"/>
        <v>0</v>
      </c>
      <c r="K293" s="66">
        <f t="shared" si="246"/>
        <v>0</v>
      </c>
      <c r="L293" s="66">
        <f t="shared" si="246"/>
        <v>0</v>
      </c>
    </row>
    <row r="294" spans="1:12" hidden="1" x14ac:dyDescent="0.25">
      <c r="A294" s="56"/>
      <c r="B294" s="67" t="s">
        <v>575</v>
      </c>
      <c r="C294" s="68" t="s">
        <v>576</v>
      </c>
      <c r="D294" s="69">
        <f t="shared" si="245"/>
        <v>0</v>
      </c>
      <c r="E294" s="69">
        <v>0</v>
      </c>
      <c r="F294" s="69">
        <v>0</v>
      </c>
      <c r="G294" s="69">
        <v>0</v>
      </c>
      <c r="H294" s="69">
        <v>0</v>
      </c>
      <c r="I294" s="69">
        <v>0</v>
      </c>
      <c r="J294" s="69">
        <v>0</v>
      </c>
      <c r="K294" s="69">
        <v>0</v>
      </c>
      <c r="L294" s="69">
        <v>0</v>
      </c>
    </row>
    <row r="295" spans="1:12" hidden="1" x14ac:dyDescent="0.25">
      <c r="A295" s="56"/>
      <c r="B295" s="67" t="s">
        <v>577</v>
      </c>
      <c r="C295" s="68" t="s">
        <v>578</v>
      </c>
      <c r="D295" s="69">
        <f t="shared" si="245"/>
        <v>0</v>
      </c>
      <c r="E295" s="69">
        <v>0</v>
      </c>
      <c r="F295" s="69">
        <v>0</v>
      </c>
      <c r="G295" s="69">
        <v>0</v>
      </c>
      <c r="H295" s="69">
        <v>0</v>
      </c>
      <c r="I295" s="69">
        <v>0</v>
      </c>
      <c r="J295" s="69">
        <v>0</v>
      </c>
      <c r="K295" s="69">
        <v>0</v>
      </c>
      <c r="L295" s="69">
        <v>0</v>
      </c>
    </row>
    <row r="296" spans="1:12" hidden="1" x14ac:dyDescent="0.25">
      <c r="A296" s="56"/>
      <c r="B296" s="67" t="s">
        <v>579</v>
      </c>
      <c r="C296" s="68" t="s">
        <v>580</v>
      </c>
      <c r="D296" s="69">
        <f t="shared" si="245"/>
        <v>0</v>
      </c>
      <c r="E296" s="69">
        <v>0</v>
      </c>
      <c r="F296" s="69">
        <v>0</v>
      </c>
      <c r="G296" s="69">
        <v>0</v>
      </c>
      <c r="H296" s="69">
        <v>0</v>
      </c>
      <c r="I296" s="69">
        <v>0</v>
      </c>
      <c r="J296" s="69">
        <v>0</v>
      </c>
      <c r="K296" s="69">
        <v>0</v>
      </c>
      <c r="L296" s="69">
        <v>0</v>
      </c>
    </row>
    <row r="297" spans="1:12" hidden="1" x14ac:dyDescent="0.25">
      <c r="A297" s="56"/>
      <c r="B297" s="67" t="s">
        <v>581</v>
      </c>
      <c r="C297" s="68" t="s">
        <v>582</v>
      </c>
      <c r="D297" s="69">
        <f t="shared" si="245"/>
        <v>0</v>
      </c>
      <c r="E297" s="69">
        <v>0</v>
      </c>
      <c r="F297" s="69">
        <v>0</v>
      </c>
      <c r="G297" s="69">
        <v>0</v>
      </c>
      <c r="H297" s="69">
        <v>0</v>
      </c>
      <c r="I297" s="69">
        <v>0</v>
      </c>
      <c r="J297" s="69">
        <v>0</v>
      </c>
      <c r="K297" s="69">
        <v>0</v>
      </c>
      <c r="L297" s="69">
        <v>0</v>
      </c>
    </row>
    <row r="298" spans="1:12" x14ac:dyDescent="0.25">
      <c r="A298" s="56"/>
      <c r="B298" s="61">
        <v>62000</v>
      </c>
      <c r="C298" s="62" t="s">
        <v>583</v>
      </c>
      <c r="D298" s="63">
        <f>D299+D306+D316+D324+D328+D333+D342+D353</f>
        <v>17899466.199999999</v>
      </c>
      <c r="E298" s="63">
        <f t="shared" ref="E298:L298" si="248">E299+E306+E316+E324+E328+E333+E342+E353</f>
        <v>1500000</v>
      </c>
      <c r="F298" s="63">
        <f t="shared" si="248"/>
        <v>251430.3</v>
      </c>
      <c r="G298" s="63">
        <f t="shared" si="248"/>
        <v>2856780</v>
      </c>
      <c r="H298" s="63">
        <f t="shared" si="248"/>
        <v>13291255.9</v>
      </c>
      <c r="I298" s="63">
        <f t="shared" ref="I298:J298" si="249">I299+I306+I316+I324+I328+I333+I342+I353</f>
        <v>0</v>
      </c>
      <c r="J298" s="63">
        <f t="shared" si="249"/>
        <v>0</v>
      </c>
      <c r="K298" s="63">
        <f t="shared" si="248"/>
        <v>0</v>
      </c>
      <c r="L298" s="63">
        <f t="shared" si="248"/>
        <v>0</v>
      </c>
    </row>
    <row r="299" spans="1:12" hidden="1" x14ac:dyDescent="0.25">
      <c r="A299" s="77"/>
      <c r="B299" s="78" t="s">
        <v>584</v>
      </c>
      <c r="C299" s="65" t="s">
        <v>484</v>
      </c>
      <c r="D299" s="74">
        <f>SUM(D300:D305)</f>
        <v>0</v>
      </c>
      <c r="E299" s="74">
        <f t="shared" ref="E299:L299" si="250">SUM(E300:E305)</f>
        <v>0</v>
      </c>
      <c r="F299" s="74">
        <f t="shared" si="250"/>
        <v>0</v>
      </c>
      <c r="G299" s="74">
        <f t="shared" si="250"/>
        <v>0</v>
      </c>
      <c r="H299" s="74">
        <f t="shared" si="250"/>
        <v>0</v>
      </c>
      <c r="I299" s="74">
        <f t="shared" ref="I299:J299" si="251">SUM(I300:I305)</f>
        <v>0</v>
      </c>
      <c r="J299" s="74">
        <f t="shared" si="251"/>
        <v>0</v>
      </c>
      <c r="K299" s="74">
        <f t="shared" si="250"/>
        <v>0</v>
      </c>
      <c r="L299" s="74">
        <f t="shared" si="250"/>
        <v>0</v>
      </c>
    </row>
    <row r="300" spans="1:12" hidden="1" x14ac:dyDescent="0.25">
      <c r="A300" s="77"/>
      <c r="B300" s="79" t="s">
        <v>585</v>
      </c>
      <c r="C300" s="80" t="s">
        <v>486</v>
      </c>
      <c r="D300" s="69">
        <f t="shared" ref="D300:D305" si="252">+E300+F300+G300+H300+K300+L300</f>
        <v>0</v>
      </c>
      <c r="E300" s="81">
        <v>0</v>
      </c>
      <c r="F300" s="81">
        <v>0</v>
      </c>
      <c r="G300" s="81">
        <v>0</v>
      </c>
      <c r="H300" s="81">
        <v>0</v>
      </c>
      <c r="I300" s="81">
        <v>0</v>
      </c>
      <c r="J300" s="81">
        <v>0</v>
      </c>
      <c r="K300" s="81">
        <v>0</v>
      </c>
      <c r="L300" s="81">
        <v>0</v>
      </c>
    </row>
    <row r="301" spans="1:12" hidden="1" x14ac:dyDescent="0.25">
      <c r="A301" s="77"/>
      <c r="B301" s="79" t="s">
        <v>586</v>
      </c>
      <c r="C301" s="80" t="s">
        <v>488</v>
      </c>
      <c r="D301" s="69">
        <f t="shared" si="252"/>
        <v>0</v>
      </c>
      <c r="E301" s="81">
        <v>0</v>
      </c>
      <c r="F301" s="81">
        <v>0</v>
      </c>
      <c r="G301" s="81">
        <v>0</v>
      </c>
      <c r="H301" s="81">
        <v>0</v>
      </c>
      <c r="I301" s="81">
        <v>0</v>
      </c>
      <c r="J301" s="81">
        <v>0</v>
      </c>
      <c r="K301" s="81">
        <v>0</v>
      </c>
      <c r="L301" s="81">
        <v>0</v>
      </c>
    </row>
    <row r="302" spans="1:12" hidden="1" x14ac:dyDescent="0.25">
      <c r="A302" s="77"/>
      <c r="B302" s="79" t="s">
        <v>587</v>
      </c>
      <c r="C302" s="80" t="s">
        <v>490</v>
      </c>
      <c r="D302" s="69">
        <f t="shared" si="252"/>
        <v>0</v>
      </c>
      <c r="E302" s="81">
        <v>0</v>
      </c>
      <c r="F302" s="81">
        <v>0</v>
      </c>
      <c r="G302" s="81">
        <v>0</v>
      </c>
      <c r="H302" s="81">
        <v>0</v>
      </c>
      <c r="I302" s="81">
        <v>0</v>
      </c>
      <c r="J302" s="81">
        <v>0</v>
      </c>
      <c r="K302" s="81">
        <v>0</v>
      </c>
      <c r="L302" s="81">
        <v>0</v>
      </c>
    </row>
    <row r="303" spans="1:12" hidden="1" x14ac:dyDescent="0.25">
      <c r="A303" s="77"/>
      <c r="B303" s="79" t="s">
        <v>588</v>
      </c>
      <c r="C303" s="80" t="s">
        <v>492</v>
      </c>
      <c r="D303" s="69">
        <f t="shared" si="252"/>
        <v>0</v>
      </c>
      <c r="E303" s="81">
        <v>0</v>
      </c>
      <c r="F303" s="81">
        <v>0</v>
      </c>
      <c r="G303" s="81">
        <v>0</v>
      </c>
      <c r="H303" s="81">
        <v>0</v>
      </c>
      <c r="I303" s="81">
        <v>0</v>
      </c>
      <c r="J303" s="81">
        <v>0</v>
      </c>
      <c r="K303" s="81">
        <v>0</v>
      </c>
      <c r="L303" s="81">
        <v>0</v>
      </c>
    </row>
    <row r="304" spans="1:12" hidden="1" x14ac:dyDescent="0.25">
      <c r="A304" s="77"/>
      <c r="B304" s="79" t="s">
        <v>589</v>
      </c>
      <c r="C304" s="80" t="s">
        <v>590</v>
      </c>
      <c r="D304" s="69">
        <f t="shared" si="252"/>
        <v>0</v>
      </c>
      <c r="E304" s="81">
        <v>0</v>
      </c>
      <c r="F304" s="81">
        <v>0</v>
      </c>
      <c r="G304" s="81">
        <v>0</v>
      </c>
      <c r="H304" s="81">
        <v>0</v>
      </c>
      <c r="I304" s="81">
        <v>0</v>
      </c>
      <c r="J304" s="81">
        <v>0</v>
      </c>
      <c r="K304" s="81">
        <v>0</v>
      </c>
      <c r="L304" s="81">
        <v>0</v>
      </c>
    </row>
    <row r="305" spans="1:12" hidden="1" x14ac:dyDescent="0.25">
      <c r="A305" s="77"/>
      <c r="B305" s="79" t="s">
        <v>591</v>
      </c>
      <c r="C305" s="80" t="s">
        <v>496</v>
      </c>
      <c r="D305" s="69">
        <f t="shared" si="252"/>
        <v>0</v>
      </c>
      <c r="E305" s="81">
        <v>0</v>
      </c>
      <c r="F305" s="81">
        <v>0</v>
      </c>
      <c r="G305" s="81">
        <v>0</v>
      </c>
      <c r="H305" s="81">
        <v>0</v>
      </c>
      <c r="I305" s="81">
        <v>0</v>
      </c>
      <c r="J305" s="81">
        <v>0</v>
      </c>
      <c r="K305" s="81">
        <v>0</v>
      </c>
      <c r="L305" s="81">
        <v>0</v>
      </c>
    </row>
    <row r="306" spans="1:12" hidden="1" x14ac:dyDescent="0.25">
      <c r="A306" s="56"/>
      <c r="B306" s="64">
        <v>62200</v>
      </c>
      <c r="C306" s="65" t="s">
        <v>592</v>
      </c>
      <c r="D306" s="66">
        <f>SUM(D307:D315)</f>
        <v>0</v>
      </c>
      <c r="E306" s="66">
        <f t="shared" ref="E306:L306" si="253">SUM(E307:E315)</f>
        <v>0</v>
      </c>
      <c r="F306" s="66">
        <f t="shared" si="253"/>
        <v>0</v>
      </c>
      <c r="G306" s="66">
        <f t="shared" si="253"/>
        <v>0</v>
      </c>
      <c r="H306" s="66">
        <f t="shared" si="253"/>
        <v>0</v>
      </c>
      <c r="I306" s="66">
        <f t="shared" ref="I306:J306" si="254">SUM(I307:I315)</f>
        <v>0</v>
      </c>
      <c r="J306" s="66">
        <f t="shared" si="254"/>
        <v>0</v>
      </c>
      <c r="K306" s="66">
        <f t="shared" si="253"/>
        <v>0</v>
      </c>
      <c r="L306" s="66">
        <f t="shared" si="253"/>
        <v>0</v>
      </c>
    </row>
    <row r="307" spans="1:12" hidden="1" x14ac:dyDescent="0.25">
      <c r="A307" s="56"/>
      <c r="B307" s="67" t="s">
        <v>593</v>
      </c>
      <c r="C307" s="68" t="s">
        <v>499</v>
      </c>
      <c r="D307" s="69">
        <f t="shared" ref="D307:D315" si="255">+E307+F307+G307+H307+K307+L307</f>
        <v>0</v>
      </c>
      <c r="E307" s="69">
        <v>0</v>
      </c>
      <c r="F307" s="69">
        <v>0</v>
      </c>
      <c r="G307" s="69">
        <v>0</v>
      </c>
      <c r="H307" s="69">
        <v>0</v>
      </c>
      <c r="I307" s="69">
        <v>0</v>
      </c>
      <c r="J307" s="69">
        <v>0</v>
      </c>
      <c r="K307" s="69">
        <v>0</v>
      </c>
      <c r="L307" s="69">
        <v>0</v>
      </c>
    </row>
    <row r="308" spans="1:12" hidden="1" x14ac:dyDescent="0.25">
      <c r="A308" s="56"/>
      <c r="B308" s="67" t="s">
        <v>594</v>
      </c>
      <c r="C308" s="68" t="s">
        <v>501</v>
      </c>
      <c r="D308" s="69">
        <f t="shared" si="255"/>
        <v>0</v>
      </c>
      <c r="E308" s="69">
        <v>0</v>
      </c>
      <c r="F308" s="69">
        <v>0</v>
      </c>
      <c r="G308" s="69">
        <v>0</v>
      </c>
      <c r="H308" s="69">
        <v>0</v>
      </c>
      <c r="I308" s="69">
        <v>0</v>
      </c>
      <c r="J308" s="69">
        <v>0</v>
      </c>
      <c r="K308" s="69">
        <v>0</v>
      </c>
      <c r="L308" s="69">
        <v>0</v>
      </c>
    </row>
    <row r="309" spans="1:12" hidden="1" x14ac:dyDescent="0.25">
      <c r="A309" s="56"/>
      <c r="B309" s="67" t="s">
        <v>595</v>
      </c>
      <c r="C309" s="68" t="s">
        <v>505</v>
      </c>
      <c r="D309" s="69">
        <f t="shared" si="255"/>
        <v>0</v>
      </c>
      <c r="E309" s="69">
        <v>0</v>
      </c>
      <c r="F309" s="69">
        <v>0</v>
      </c>
      <c r="G309" s="69">
        <v>0</v>
      </c>
      <c r="H309" s="69">
        <v>0</v>
      </c>
      <c r="I309" s="69">
        <v>0</v>
      </c>
      <c r="J309" s="69">
        <v>0</v>
      </c>
      <c r="K309" s="69">
        <v>0</v>
      </c>
      <c r="L309" s="69">
        <v>0</v>
      </c>
    </row>
    <row r="310" spans="1:12" hidden="1" x14ac:dyDescent="0.25">
      <c r="A310" s="56"/>
      <c r="B310" s="67" t="s">
        <v>596</v>
      </c>
      <c r="C310" s="68" t="s">
        <v>507</v>
      </c>
      <c r="D310" s="69">
        <f t="shared" si="255"/>
        <v>0</v>
      </c>
      <c r="E310" s="69">
        <v>0</v>
      </c>
      <c r="F310" s="69">
        <v>0</v>
      </c>
      <c r="G310" s="69">
        <v>0</v>
      </c>
      <c r="H310" s="69">
        <v>0</v>
      </c>
      <c r="I310" s="69">
        <v>0</v>
      </c>
      <c r="J310" s="69">
        <v>0</v>
      </c>
      <c r="K310" s="69">
        <v>0</v>
      </c>
      <c r="L310" s="69">
        <v>0</v>
      </c>
    </row>
    <row r="311" spans="1:12" hidden="1" x14ac:dyDescent="0.25">
      <c r="A311" s="56"/>
      <c r="B311" s="67" t="s">
        <v>597</v>
      </c>
      <c r="C311" s="68" t="s">
        <v>509</v>
      </c>
      <c r="D311" s="69">
        <f t="shared" si="255"/>
        <v>0</v>
      </c>
      <c r="E311" s="69">
        <v>0</v>
      </c>
      <c r="F311" s="69">
        <v>0</v>
      </c>
      <c r="G311" s="69">
        <v>0</v>
      </c>
      <c r="H311" s="69">
        <v>0</v>
      </c>
      <c r="I311" s="69">
        <v>0</v>
      </c>
      <c r="J311" s="69">
        <v>0</v>
      </c>
      <c r="K311" s="69"/>
      <c r="L311" s="69"/>
    </row>
    <row r="312" spans="1:12" hidden="1" x14ac:dyDescent="0.25">
      <c r="A312" s="56"/>
      <c r="B312" s="67" t="s">
        <v>598</v>
      </c>
      <c r="C312" s="68" t="s">
        <v>515</v>
      </c>
      <c r="D312" s="69">
        <f t="shared" si="255"/>
        <v>0</v>
      </c>
      <c r="E312" s="69">
        <v>0</v>
      </c>
      <c r="F312" s="69">
        <v>0</v>
      </c>
      <c r="G312" s="69">
        <v>0</v>
      </c>
      <c r="H312" s="69">
        <v>0</v>
      </c>
      <c r="I312" s="69">
        <v>0</v>
      </c>
      <c r="J312" s="69">
        <v>0</v>
      </c>
      <c r="K312" s="69">
        <v>0</v>
      </c>
      <c r="L312" s="69">
        <v>0</v>
      </c>
    </row>
    <row r="313" spans="1:12" hidden="1" x14ac:dyDescent="0.25">
      <c r="A313" s="56"/>
      <c r="B313" s="67" t="s">
        <v>599</v>
      </c>
      <c r="C313" s="68" t="s">
        <v>600</v>
      </c>
      <c r="D313" s="69">
        <f t="shared" si="255"/>
        <v>0</v>
      </c>
      <c r="E313" s="69">
        <v>0</v>
      </c>
      <c r="F313" s="69">
        <v>0</v>
      </c>
      <c r="G313" s="69">
        <v>0</v>
      </c>
      <c r="H313" s="69">
        <v>0</v>
      </c>
      <c r="I313" s="69">
        <v>0</v>
      </c>
      <c r="J313" s="69">
        <v>0</v>
      </c>
      <c r="K313" s="69">
        <v>0</v>
      </c>
      <c r="L313" s="69">
        <v>0</v>
      </c>
    </row>
    <row r="314" spans="1:12" hidden="1" x14ac:dyDescent="0.25">
      <c r="A314" s="56"/>
      <c r="B314" s="67" t="s">
        <v>601</v>
      </c>
      <c r="C314" s="68" t="s">
        <v>602</v>
      </c>
      <c r="D314" s="69">
        <f t="shared" si="255"/>
        <v>0</v>
      </c>
      <c r="E314" s="69">
        <v>0</v>
      </c>
      <c r="F314" s="69">
        <v>0</v>
      </c>
      <c r="G314" s="69">
        <v>0</v>
      </c>
      <c r="H314" s="69">
        <v>0</v>
      </c>
      <c r="I314" s="69">
        <v>0</v>
      </c>
      <c r="J314" s="69">
        <v>0</v>
      </c>
      <c r="K314" s="69">
        <v>0</v>
      </c>
      <c r="L314" s="69">
        <v>0</v>
      </c>
    </row>
    <row r="315" spans="1:12" hidden="1" x14ac:dyDescent="0.25">
      <c r="A315" s="56"/>
      <c r="B315" s="67" t="s">
        <v>603</v>
      </c>
      <c r="C315" s="68" t="s">
        <v>604</v>
      </c>
      <c r="D315" s="69">
        <f t="shared" si="255"/>
        <v>0</v>
      </c>
      <c r="E315" s="69">
        <v>0</v>
      </c>
      <c r="F315" s="69">
        <v>0</v>
      </c>
      <c r="G315" s="69">
        <v>0</v>
      </c>
      <c r="H315" s="69">
        <v>0</v>
      </c>
      <c r="I315" s="69">
        <v>0</v>
      </c>
      <c r="J315" s="69">
        <v>0</v>
      </c>
      <c r="K315" s="69">
        <v>0</v>
      </c>
      <c r="L315" s="69">
        <v>0</v>
      </c>
    </row>
    <row r="316" spans="1:12" ht="33.75" hidden="1" x14ac:dyDescent="0.25">
      <c r="A316" s="56"/>
      <c r="B316" s="64" t="s">
        <v>605</v>
      </c>
      <c r="C316" s="65" t="s">
        <v>518</v>
      </c>
      <c r="D316" s="66">
        <f>SUM(D317:D323)</f>
        <v>0</v>
      </c>
      <c r="E316" s="66">
        <f t="shared" ref="E316:L316" si="256">SUM(E317:E323)</f>
        <v>0</v>
      </c>
      <c r="F316" s="66">
        <f t="shared" si="256"/>
        <v>0</v>
      </c>
      <c r="G316" s="66">
        <f t="shared" si="256"/>
        <v>0</v>
      </c>
      <c r="H316" s="66">
        <f t="shared" si="256"/>
        <v>0</v>
      </c>
      <c r="I316" s="66">
        <f t="shared" ref="I316:J316" si="257">SUM(I317:I323)</f>
        <v>0</v>
      </c>
      <c r="J316" s="66">
        <f t="shared" si="257"/>
        <v>0</v>
      </c>
      <c r="K316" s="66">
        <f t="shared" si="256"/>
        <v>0</v>
      </c>
      <c r="L316" s="66">
        <f t="shared" si="256"/>
        <v>0</v>
      </c>
    </row>
    <row r="317" spans="1:12" hidden="1" x14ac:dyDescent="0.25">
      <c r="A317" s="56"/>
      <c r="B317" s="67" t="s">
        <v>606</v>
      </c>
      <c r="C317" s="68" t="s">
        <v>520</v>
      </c>
      <c r="D317" s="69">
        <f t="shared" ref="D317:D323" si="258">+E317+F317+G317+H317+K317+L317</f>
        <v>0</v>
      </c>
      <c r="E317" s="69">
        <v>0</v>
      </c>
      <c r="F317" s="69">
        <v>0</v>
      </c>
      <c r="G317" s="69">
        <v>0</v>
      </c>
      <c r="H317" s="69">
        <v>0</v>
      </c>
      <c r="I317" s="69">
        <v>0</v>
      </c>
      <c r="J317" s="69">
        <v>0</v>
      </c>
      <c r="K317" s="69">
        <v>0</v>
      </c>
      <c r="L317" s="69">
        <v>0</v>
      </c>
    </row>
    <row r="318" spans="1:12" hidden="1" x14ac:dyDescent="0.25">
      <c r="A318" s="56"/>
      <c r="B318" s="67" t="s">
        <v>607</v>
      </c>
      <c r="C318" s="68" t="s">
        <v>608</v>
      </c>
      <c r="D318" s="69">
        <f t="shared" si="258"/>
        <v>0</v>
      </c>
      <c r="E318" s="69">
        <v>0</v>
      </c>
      <c r="F318" s="69">
        <v>0</v>
      </c>
      <c r="G318" s="69">
        <v>0</v>
      </c>
      <c r="H318" s="69">
        <v>0</v>
      </c>
      <c r="I318" s="69">
        <v>0</v>
      </c>
      <c r="J318" s="69">
        <v>0</v>
      </c>
      <c r="K318" s="69">
        <v>0</v>
      </c>
      <c r="L318" s="69">
        <v>0</v>
      </c>
    </row>
    <row r="319" spans="1:12" hidden="1" x14ac:dyDescent="0.25">
      <c r="A319" s="56"/>
      <c r="B319" s="67" t="s">
        <v>609</v>
      </c>
      <c r="C319" s="68" t="s">
        <v>524</v>
      </c>
      <c r="D319" s="69">
        <f t="shared" si="258"/>
        <v>0</v>
      </c>
      <c r="E319" s="69">
        <v>0</v>
      </c>
      <c r="F319" s="69">
        <v>0</v>
      </c>
      <c r="G319" s="69">
        <v>0</v>
      </c>
      <c r="H319" s="69">
        <v>0</v>
      </c>
      <c r="I319" s="69">
        <v>0</v>
      </c>
      <c r="J319" s="69">
        <v>0</v>
      </c>
      <c r="K319" s="69">
        <v>0</v>
      </c>
      <c r="L319" s="69">
        <v>0</v>
      </c>
    </row>
    <row r="320" spans="1:12" ht="22.5" hidden="1" x14ac:dyDescent="0.25">
      <c r="A320" s="56"/>
      <c r="B320" s="67" t="s">
        <v>610</v>
      </c>
      <c r="C320" s="68" t="s">
        <v>526</v>
      </c>
      <c r="D320" s="69">
        <f t="shared" si="258"/>
        <v>0</v>
      </c>
      <c r="E320" s="69">
        <v>0</v>
      </c>
      <c r="F320" s="69">
        <v>0</v>
      </c>
      <c r="G320" s="69">
        <v>0</v>
      </c>
      <c r="H320" s="69">
        <v>0</v>
      </c>
      <c r="I320" s="69">
        <v>0</v>
      </c>
      <c r="J320" s="69">
        <v>0</v>
      </c>
      <c r="K320" s="69">
        <v>0</v>
      </c>
      <c r="L320" s="69">
        <v>0</v>
      </c>
    </row>
    <row r="321" spans="1:12" hidden="1" x14ac:dyDescent="0.25">
      <c r="A321" s="56"/>
      <c r="B321" s="67" t="s">
        <v>611</v>
      </c>
      <c r="C321" s="68" t="s">
        <v>612</v>
      </c>
      <c r="D321" s="69">
        <f t="shared" si="258"/>
        <v>0</v>
      </c>
      <c r="E321" s="69">
        <v>0</v>
      </c>
      <c r="F321" s="69">
        <v>0</v>
      </c>
      <c r="G321" s="69">
        <v>0</v>
      </c>
      <c r="H321" s="69">
        <v>0</v>
      </c>
      <c r="I321" s="69">
        <v>0</v>
      </c>
      <c r="J321" s="69">
        <v>0</v>
      </c>
      <c r="K321" s="69">
        <v>0</v>
      </c>
      <c r="L321" s="69">
        <v>0</v>
      </c>
    </row>
    <row r="322" spans="1:12" hidden="1" x14ac:dyDescent="0.25">
      <c r="A322" s="56"/>
      <c r="B322" s="67" t="s">
        <v>613</v>
      </c>
      <c r="C322" s="68" t="s">
        <v>614</v>
      </c>
      <c r="D322" s="69">
        <f t="shared" si="258"/>
        <v>0</v>
      </c>
      <c r="E322" s="69">
        <v>0</v>
      </c>
      <c r="F322" s="69">
        <v>0</v>
      </c>
      <c r="G322" s="69">
        <v>0</v>
      </c>
      <c r="H322" s="69">
        <v>0</v>
      </c>
      <c r="I322" s="69">
        <v>0</v>
      </c>
      <c r="J322" s="69">
        <v>0</v>
      </c>
      <c r="K322" s="69">
        <v>0</v>
      </c>
      <c r="L322" s="69">
        <v>0</v>
      </c>
    </row>
    <row r="323" spans="1:12" hidden="1" x14ac:dyDescent="0.25">
      <c r="A323" s="56"/>
      <c r="B323" s="67" t="s">
        <v>615</v>
      </c>
      <c r="C323" s="68" t="s">
        <v>616</v>
      </c>
      <c r="D323" s="69">
        <f t="shared" si="258"/>
        <v>0</v>
      </c>
      <c r="E323" s="69">
        <v>0</v>
      </c>
      <c r="F323" s="69">
        <v>0</v>
      </c>
      <c r="G323" s="69">
        <v>0</v>
      </c>
      <c r="H323" s="69">
        <v>0</v>
      </c>
      <c r="I323" s="69">
        <v>0</v>
      </c>
      <c r="J323" s="69">
        <v>0</v>
      </c>
      <c r="K323" s="69">
        <v>0</v>
      </c>
      <c r="L323" s="69">
        <v>0</v>
      </c>
    </row>
    <row r="324" spans="1:12" ht="22.5" x14ac:dyDescent="0.25">
      <c r="A324" s="56"/>
      <c r="B324" s="64" t="s">
        <v>617</v>
      </c>
      <c r="C324" s="65" t="s">
        <v>536</v>
      </c>
      <c r="D324" s="66">
        <f>SUM(D325:D327)</f>
        <v>17899466.199999999</v>
      </c>
      <c r="E324" s="66">
        <f t="shared" ref="E324:L324" si="259">SUM(E325:E327)</f>
        <v>1500000</v>
      </c>
      <c r="F324" s="66">
        <f t="shared" si="259"/>
        <v>251430.3</v>
      </c>
      <c r="G324" s="66">
        <f t="shared" si="259"/>
        <v>2856780</v>
      </c>
      <c r="H324" s="66">
        <f t="shared" si="259"/>
        <v>13291255.9</v>
      </c>
      <c r="I324" s="66">
        <f t="shared" ref="I324:J324" si="260">SUM(I325:I327)</f>
        <v>0</v>
      </c>
      <c r="J324" s="66">
        <f t="shared" si="260"/>
        <v>0</v>
      </c>
      <c r="K324" s="66">
        <f t="shared" si="259"/>
        <v>0</v>
      </c>
      <c r="L324" s="66">
        <f t="shared" si="259"/>
        <v>0</v>
      </c>
    </row>
    <row r="325" spans="1:12" hidden="1" x14ac:dyDescent="0.25">
      <c r="A325" s="56"/>
      <c r="B325" s="67" t="s">
        <v>618</v>
      </c>
      <c r="C325" s="68" t="s">
        <v>538</v>
      </c>
      <c r="D325" s="69">
        <f t="shared" ref="D325:D327" si="261">+E325+F325+G325+H325+K325+L325</f>
        <v>0</v>
      </c>
      <c r="E325" s="69">
        <v>0</v>
      </c>
      <c r="F325" s="69">
        <v>0</v>
      </c>
      <c r="G325" s="69">
        <v>0</v>
      </c>
      <c r="H325" s="69">
        <v>0</v>
      </c>
      <c r="I325" s="69">
        <v>0</v>
      </c>
      <c r="J325" s="69">
        <v>0</v>
      </c>
      <c r="K325" s="69">
        <v>0</v>
      </c>
      <c r="L325" s="69">
        <v>0</v>
      </c>
    </row>
    <row r="326" spans="1:12" x14ac:dyDescent="0.25">
      <c r="A326" s="56"/>
      <c r="B326" s="67" t="s">
        <v>619</v>
      </c>
      <c r="C326" s="68" t="s">
        <v>540</v>
      </c>
      <c r="D326" s="69">
        <f t="shared" si="261"/>
        <v>17899466.199999999</v>
      </c>
      <c r="E326" s="69">
        <v>1500000</v>
      </c>
      <c r="F326" s="69">
        <v>251430.3</v>
      </c>
      <c r="G326" s="69">
        <v>2856780</v>
      </c>
      <c r="H326" s="69">
        <v>13291255.9</v>
      </c>
      <c r="I326" s="69">
        <v>0</v>
      </c>
      <c r="J326" s="69">
        <v>0</v>
      </c>
      <c r="K326" s="69">
        <v>0</v>
      </c>
      <c r="L326" s="69">
        <v>0</v>
      </c>
    </row>
    <row r="327" spans="1:12" hidden="1" x14ac:dyDescent="0.25">
      <c r="A327" s="56"/>
      <c r="B327" s="67" t="s">
        <v>620</v>
      </c>
      <c r="C327" s="68" t="s">
        <v>542</v>
      </c>
      <c r="D327" s="69">
        <f t="shared" si="261"/>
        <v>0</v>
      </c>
      <c r="E327" s="69">
        <v>0</v>
      </c>
      <c r="F327" s="69">
        <v>0</v>
      </c>
      <c r="G327" s="69">
        <v>0</v>
      </c>
      <c r="H327" s="69">
        <v>0</v>
      </c>
      <c r="I327" s="69">
        <v>0</v>
      </c>
      <c r="J327" s="69">
        <v>0</v>
      </c>
      <c r="K327" s="69">
        <v>0</v>
      </c>
      <c r="L327" s="69">
        <v>0</v>
      </c>
    </row>
    <row r="328" spans="1:12" hidden="1" x14ac:dyDescent="0.25">
      <c r="A328" s="56"/>
      <c r="B328" s="64" t="s">
        <v>621</v>
      </c>
      <c r="C328" s="65" t="s">
        <v>543</v>
      </c>
      <c r="D328" s="66">
        <f>SUM(D329:D332)</f>
        <v>0</v>
      </c>
      <c r="E328" s="66">
        <f t="shared" ref="E328:L328" si="262">SUM(E329:E332)</f>
        <v>0</v>
      </c>
      <c r="F328" s="66">
        <f t="shared" si="262"/>
        <v>0</v>
      </c>
      <c r="G328" s="66">
        <f t="shared" si="262"/>
        <v>0</v>
      </c>
      <c r="H328" s="66">
        <f t="shared" si="262"/>
        <v>0</v>
      </c>
      <c r="I328" s="66">
        <f t="shared" ref="I328:J328" si="263">SUM(I329:I332)</f>
        <v>0</v>
      </c>
      <c r="J328" s="66">
        <f t="shared" si="263"/>
        <v>0</v>
      </c>
      <c r="K328" s="66">
        <f t="shared" si="262"/>
        <v>0</v>
      </c>
      <c r="L328" s="66">
        <f t="shared" si="262"/>
        <v>0</v>
      </c>
    </row>
    <row r="329" spans="1:12" hidden="1" x14ac:dyDescent="0.25">
      <c r="A329" s="56"/>
      <c r="B329" s="67" t="s">
        <v>622</v>
      </c>
      <c r="C329" s="68" t="s">
        <v>545</v>
      </c>
      <c r="D329" s="69">
        <f t="shared" ref="D329:D332" si="264">+E329+F329+G329+H329+K329+L329</f>
        <v>0</v>
      </c>
      <c r="E329" s="69">
        <v>0</v>
      </c>
      <c r="F329" s="69">
        <v>0</v>
      </c>
      <c r="G329" s="69">
        <v>0</v>
      </c>
      <c r="H329" s="69">
        <v>0</v>
      </c>
      <c r="I329" s="69">
        <v>0</v>
      </c>
      <c r="J329" s="69">
        <v>0</v>
      </c>
      <c r="K329" s="69">
        <v>0</v>
      </c>
      <c r="L329" s="69">
        <v>0</v>
      </c>
    </row>
    <row r="330" spans="1:12" hidden="1" x14ac:dyDescent="0.25">
      <c r="A330" s="56"/>
      <c r="B330" s="67" t="s">
        <v>623</v>
      </c>
      <c r="C330" s="68" t="s">
        <v>547</v>
      </c>
      <c r="D330" s="69">
        <f t="shared" si="264"/>
        <v>0</v>
      </c>
      <c r="E330" s="69">
        <v>0</v>
      </c>
      <c r="F330" s="69">
        <v>0</v>
      </c>
      <c r="G330" s="69">
        <v>0</v>
      </c>
      <c r="H330" s="69">
        <v>0</v>
      </c>
      <c r="I330" s="69">
        <v>0</v>
      </c>
      <c r="J330" s="69">
        <v>0</v>
      </c>
      <c r="K330" s="69">
        <v>0</v>
      </c>
      <c r="L330" s="69">
        <v>0</v>
      </c>
    </row>
    <row r="331" spans="1:12" hidden="1" x14ac:dyDescent="0.25">
      <c r="A331" s="56"/>
      <c r="B331" s="67" t="s">
        <v>624</v>
      </c>
      <c r="C331" s="68" t="s">
        <v>549</v>
      </c>
      <c r="D331" s="69">
        <f t="shared" si="264"/>
        <v>0</v>
      </c>
      <c r="E331" s="69">
        <v>0</v>
      </c>
      <c r="F331" s="69">
        <v>0</v>
      </c>
      <c r="G331" s="69">
        <v>0</v>
      </c>
      <c r="H331" s="69">
        <v>0</v>
      </c>
      <c r="I331" s="69">
        <v>0</v>
      </c>
      <c r="J331" s="69">
        <v>0</v>
      </c>
      <c r="K331" s="69">
        <v>0</v>
      </c>
      <c r="L331" s="69">
        <v>0</v>
      </c>
    </row>
    <row r="332" spans="1:12" hidden="1" x14ac:dyDescent="0.25">
      <c r="A332" s="56"/>
      <c r="B332" s="67" t="s">
        <v>625</v>
      </c>
      <c r="C332" s="68" t="s">
        <v>626</v>
      </c>
      <c r="D332" s="69">
        <f t="shared" si="264"/>
        <v>0</v>
      </c>
      <c r="E332" s="69">
        <v>0</v>
      </c>
      <c r="F332" s="69">
        <v>0</v>
      </c>
      <c r="G332" s="69">
        <v>0</v>
      </c>
      <c r="H332" s="69">
        <v>0</v>
      </c>
      <c r="I332" s="69">
        <v>0</v>
      </c>
      <c r="J332" s="69">
        <v>0</v>
      </c>
      <c r="K332" s="69">
        <v>0</v>
      </c>
      <c r="L332" s="69">
        <v>0</v>
      </c>
    </row>
    <row r="333" spans="1:12" ht="22.5" hidden="1" x14ac:dyDescent="0.25">
      <c r="A333" s="56"/>
      <c r="B333" s="64" t="s">
        <v>627</v>
      </c>
      <c r="C333" s="65" t="s">
        <v>553</v>
      </c>
      <c r="D333" s="66">
        <f>SUM(D334:D341)</f>
        <v>0</v>
      </c>
      <c r="E333" s="66">
        <f t="shared" ref="E333:L333" si="265">SUM(E334:E341)</f>
        <v>0</v>
      </c>
      <c r="F333" s="66">
        <f t="shared" si="265"/>
        <v>0</v>
      </c>
      <c r="G333" s="66">
        <f t="shared" si="265"/>
        <v>0</v>
      </c>
      <c r="H333" s="66">
        <f t="shared" si="265"/>
        <v>0</v>
      </c>
      <c r="I333" s="66">
        <f t="shared" ref="I333:J333" si="266">SUM(I334:I341)</f>
        <v>0</v>
      </c>
      <c r="J333" s="66">
        <f t="shared" si="266"/>
        <v>0</v>
      </c>
      <c r="K333" s="66">
        <f t="shared" si="265"/>
        <v>0</v>
      </c>
      <c r="L333" s="66">
        <f t="shared" si="265"/>
        <v>0</v>
      </c>
    </row>
    <row r="334" spans="1:12" hidden="1" x14ac:dyDescent="0.25">
      <c r="A334" s="56"/>
      <c r="B334" s="67" t="s">
        <v>628</v>
      </c>
      <c r="C334" s="68" t="s">
        <v>555</v>
      </c>
      <c r="D334" s="69">
        <f t="shared" ref="D334:D341" si="267">+E334+F334+G334+H334+K334+L334</f>
        <v>0</v>
      </c>
      <c r="E334" s="69">
        <v>0</v>
      </c>
      <c r="F334" s="69">
        <v>0</v>
      </c>
      <c r="G334" s="69">
        <v>0</v>
      </c>
      <c r="H334" s="69">
        <v>0</v>
      </c>
      <c r="I334" s="69">
        <v>0</v>
      </c>
      <c r="J334" s="69">
        <v>0</v>
      </c>
      <c r="K334" s="69">
        <v>0</v>
      </c>
      <c r="L334" s="69">
        <v>0</v>
      </c>
    </row>
    <row r="335" spans="1:12" hidden="1" x14ac:dyDescent="0.25">
      <c r="A335" s="56"/>
      <c r="B335" s="67" t="s">
        <v>629</v>
      </c>
      <c r="C335" s="68" t="s">
        <v>630</v>
      </c>
      <c r="D335" s="69">
        <f t="shared" si="267"/>
        <v>0</v>
      </c>
      <c r="E335" s="69">
        <v>0</v>
      </c>
      <c r="F335" s="69">
        <v>0</v>
      </c>
      <c r="G335" s="69">
        <v>0</v>
      </c>
      <c r="H335" s="69">
        <v>0</v>
      </c>
      <c r="I335" s="69">
        <v>0</v>
      </c>
      <c r="J335" s="69">
        <v>0</v>
      </c>
      <c r="K335" s="69">
        <v>0</v>
      </c>
      <c r="L335" s="69">
        <v>0</v>
      </c>
    </row>
    <row r="336" spans="1:12" hidden="1" x14ac:dyDescent="0.25">
      <c r="A336" s="77"/>
      <c r="B336" s="79" t="s">
        <v>631</v>
      </c>
      <c r="C336" s="80" t="s">
        <v>632</v>
      </c>
      <c r="D336" s="69">
        <f t="shared" si="267"/>
        <v>0</v>
      </c>
      <c r="E336" s="81">
        <v>0</v>
      </c>
      <c r="F336" s="81">
        <v>0</v>
      </c>
      <c r="G336" s="81">
        <v>0</v>
      </c>
      <c r="H336" s="81">
        <v>0</v>
      </c>
      <c r="I336" s="81">
        <v>0</v>
      </c>
      <c r="J336" s="81">
        <v>0</v>
      </c>
      <c r="K336" s="81">
        <v>0</v>
      </c>
      <c r="L336" s="81">
        <v>0</v>
      </c>
    </row>
    <row r="337" spans="1:12" hidden="1" x14ac:dyDescent="0.25">
      <c r="A337" s="56"/>
      <c r="B337" s="67" t="s">
        <v>633</v>
      </c>
      <c r="C337" s="68" t="s">
        <v>634</v>
      </c>
      <c r="D337" s="69">
        <f t="shared" si="267"/>
        <v>0</v>
      </c>
      <c r="E337" s="69">
        <v>0</v>
      </c>
      <c r="F337" s="69">
        <v>0</v>
      </c>
      <c r="G337" s="69">
        <v>0</v>
      </c>
      <c r="H337" s="69">
        <v>0</v>
      </c>
      <c r="I337" s="69">
        <v>0</v>
      </c>
      <c r="J337" s="69">
        <v>0</v>
      </c>
      <c r="K337" s="69">
        <v>0</v>
      </c>
      <c r="L337" s="69">
        <v>0</v>
      </c>
    </row>
    <row r="338" spans="1:12" hidden="1" x14ac:dyDescent="0.25">
      <c r="A338" s="56"/>
      <c r="B338" s="67" t="s">
        <v>635</v>
      </c>
      <c r="C338" s="68" t="s">
        <v>636</v>
      </c>
      <c r="D338" s="69">
        <f t="shared" si="267"/>
        <v>0</v>
      </c>
      <c r="E338" s="69">
        <v>0</v>
      </c>
      <c r="F338" s="69">
        <v>0</v>
      </c>
      <c r="G338" s="69">
        <v>0</v>
      </c>
      <c r="H338" s="69">
        <v>0</v>
      </c>
      <c r="I338" s="69">
        <v>0</v>
      </c>
      <c r="J338" s="69">
        <v>0</v>
      </c>
      <c r="K338" s="69">
        <v>0</v>
      </c>
      <c r="L338" s="69">
        <v>0</v>
      </c>
    </row>
    <row r="339" spans="1:12" hidden="1" x14ac:dyDescent="0.25">
      <c r="A339" s="56"/>
      <c r="B339" s="67" t="s">
        <v>637</v>
      </c>
      <c r="C339" s="68" t="s">
        <v>638</v>
      </c>
      <c r="D339" s="69">
        <f t="shared" si="267"/>
        <v>0</v>
      </c>
      <c r="E339" s="69">
        <v>0</v>
      </c>
      <c r="F339" s="69">
        <v>0</v>
      </c>
      <c r="G339" s="69">
        <v>0</v>
      </c>
      <c r="H339" s="69">
        <v>0</v>
      </c>
      <c r="I339" s="69">
        <v>0</v>
      </c>
      <c r="J339" s="69">
        <v>0</v>
      </c>
      <c r="K339" s="69">
        <v>0</v>
      </c>
      <c r="L339" s="69">
        <v>0</v>
      </c>
    </row>
    <row r="340" spans="1:12" hidden="1" x14ac:dyDescent="0.25">
      <c r="A340" s="56"/>
      <c r="B340" s="67" t="s">
        <v>639</v>
      </c>
      <c r="C340" s="68" t="s">
        <v>640</v>
      </c>
      <c r="D340" s="69">
        <f t="shared" si="267"/>
        <v>0</v>
      </c>
      <c r="E340" s="69">
        <v>0</v>
      </c>
      <c r="F340" s="69">
        <v>0</v>
      </c>
      <c r="G340" s="69">
        <v>0</v>
      </c>
      <c r="H340" s="69">
        <v>0</v>
      </c>
      <c r="I340" s="69">
        <v>0</v>
      </c>
      <c r="J340" s="69">
        <v>0</v>
      </c>
      <c r="K340" s="69">
        <v>0</v>
      </c>
      <c r="L340" s="69">
        <v>0</v>
      </c>
    </row>
    <row r="341" spans="1:12" hidden="1" x14ac:dyDescent="0.25">
      <c r="A341" s="56"/>
      <c r="B341" s="67" t="s">
        <v>641</v>
      </c>
      <c r="C341" s="68" t="s">
        <v>642</v>
      </c>
      <c r="D341" s="69">
        <f t="shared" si="267"/>
        <v>0</v>
      </c>
      <c r="E341" s="69">
        <v>0</v>
      </c>
      <c r="F341" s="69">
        <v>0</v>
      </c>
      <c r="G341" s="69">
        <v>0</v>
      </c>
      <c r="H341" s="69">
        <v>0</v>
      </c>
      <c r="I341" s="69">
        <v>0</v>
      </c>
      <c r="J341" s="69">
        <v>0</v>
      </c>
      <c r="K341" s="69">
        <v>0</v>
      </c>
      <c r="L341" s="69">
        <v>0</v>
      </c>
    </row>
    <row r="342" spans="1:12" hidden="1" x14ac:dyDescent="0.25">
      <c r="A342" s="56"/>
      <c r="B342" s="64" t="s">
        <v>643</v>
      </c>
      <c r="C342" s="65" t="s">
        <v>560</v>
      </c>
      <c r="D342" s="66">
        <f>SUM(D343:D352)</f>
        <v>0</v>
      </c>
      <c r="E342" s="66">
        <f t="shared" ref="E342:L342" si="268">SUM(E343:E352)</f>
        <v>0</v>
      </c>
      <c r="F342" s="66">
        <f t="shared" si="268"/>
        <v>0</v>
      </c>
      <c r="G342" s="66">
        <f t="shared" si="268"/>
        <v>0</v>
      </c>
      <c r="H342" s="66">
        <f t="shared" si="268"/>
        <v>0</v>
      </c>
      <c r="I342" s="66">
        <f t="shared" ref="I342:J342" si="269">SUM(I343:I352)</f>
        <v>0</v>
      </c>
      <c r="J342" s="66">
        <f t="shared" si="269"/>
        <v>0</v>
      </c>
      <c r="K342" s="66">
        <f t="shared" si="268"/>
        <v>0</v>
      </c>
      <c r="L342" s="66">
        <f t="shared" si="268"/>
        <v>0</v>
      </c>
    </row>
    <row r="343" spans="1:12" hidden="1" x14ac:dyDescent="0.25">
      <c r="A343" s="56"/>
      <c r="B343" s="67" t="s">
        <v>644</v>
      </c>
      <c r="C343" s="68" t="s">
        <v>645</v>
      </c>
      <c r="D343" s="69">
        <f t="shared" ref="D343:D352" si="270">+E343+F343+G343+H343+K343+L343</f>
        <v>0</v>
      </c>
      <c r="E343" s="69">
        <v>0</v>
      </c>
      <c r="F343" s="69">
        <v>0</v>
      </c>
      <c r="G343" s="69">
        <v>0</v>
      </c>
      <c r="H343" s="69">
        <v>0</v>
      </c>
      <c r="I343" s="69">
        <v>0</v>
      </c>
      <c r="J343" s="69">
        <v>0</v>
      </c>
      <c r="K343" s="69">
        <v>0</v>
      </c>
      <c r="L343" s="69">
        <v>0</v>
      </c>
    </row>
    <row r="344" spans="1:12" hidden="1" x14ac:dyDescent="0.25">
      <c r="A344" s="56"/>
      <c r="B344" s="67" t="s">
        <v>646</v>
      </c>
      <c r="C344" s="68" t="s">
        <v>564</v>
      </c>
      <c r="D344" s="69">
        <f t="shared" si="270"/>
        <v>0</v>
      </c>
      <c r="E344" s="69">
        <v>0</v>
      </c>
      <c r="F344" s="69">
        <v>0</v>
      </c>
      <c r="G344" s="69">
        <v>0</v>
      </c>
      <c r="H344" s="69">
        <v>0</v>
      </c>
      <c r="I344" s="69">
        <v>0</v>
      </c>
      <c r="J344" s="69">
        <v>0</v>
      </c>
      <c r="K344" s="69">
        <v>0</v>
      </c>
      <c r="L344" s="69">
        <v>0</v>
      </c>
    </row>
    <row r="345" spans="1:12" hidden="1" x14ac:dyDescent="0.25">
      <c r="A345" s="56"/>
      <c r="B345" s="67" t="s">
        <v>647</v>
      </c>
      <c r="C345" s="68" t="s">
        <v>566</v>
      </c>
      <c r="D345" s="69">
        <f t="shared" si="270"/>
        <v>0</v>
      </c>
      <c r="E345" s="69">
        <v>0</v>
      </c>
      <c r="F345" s="69">
        <v>0</v>
      </c>
      <c r="G345" s="69">
        <v>0</v>
      </c>
      <c r="H345" s="69">
        <v>0</v>
      </c>
      <c r="I345" s="69">
        <v>0</v>
      </c>
      <c r="J345" s="69">
        <v>0</v>
      </c>
      <c r="K345" s="69">
        <v>0</v>
      </c>
      <c r="L345" s="69">
        <v>0</v>
      </c>
    </row>
    <row r="346" spans="1:12" hidden="1" x14ac:dyDescent="0.25">
      <c r="A346" s="56"/>
      <c r="B346" s="67" t="s">
        <v>648</v>
      </c>
      <c r="C346" s="68" t="s">
        <v>568</v>
      </c>
      <c r="D346" s="69">
        <f t="shared" si="270"/>
        <v>0</v>
      </c>
      <c r="E346" s="69">
        <v>0</v>
      </c>
      <c r="F346" s="69">
        <v>0</v>
      </c>
      <c r="G346" s="69">
        <v>0</v>
      </c>
      <c r="H346" s="69">
        <v>0</v>
      </c>
      <c r="I346" s="69">
        <v>0</v>
      </c>
      <c r="J346" s="69">
        <v>0</v>
      </c>
      <c r="K346" s="69">
        <v>0</v>
      </c>
      <c r="L346" s="69">
        <v>0</v>
      </c>
    </row>
    <row r="347" spans="1:12" hidden="1" x14ac:dyDescent="0.25">
      <c r="A347" s="56"/>
      <c r="B347" s="67" t="s">
        <v>649</v>
      </c>
      <c r="C347" s="68" t="s">
        <v>570</v>
      </c>
      <c r="D347" s="69">
        <f t="shared" si="270"/>
        <v>0</v>
      </c>
      <c r="E347" s="69">
        <v>0</v>
      </c>
      <c r="F347" s="69">
        <v>0</v>
      </c>
      <c r="G347" s="69">
        <v>0</v>
      </c>
      <c r="H347" s="69">
        <v>0</v>
      </c>
      <c r="I347" s="69">
        <v>0</v>
      </c>
      <c r="J347" s="69">
        <v>0</v>
      </c>
      <c r="K347" s="69">
        <v>0</v>
      </c>
      <c r="L347" s="69">
        <v>0</v>
      </c>
    </row>
    <row r="348" spans="1:12" hidden="1" x14ac:dyDescent="0.25">
      <c r="A348" s="56"/>
      <c r="B348" s="67" t="s">
        <v>650</v>
      </c>
      <c r="C348" s="68" t="s">
        <v>651</v>
      </c>
      <c r="D348" s="69">
        <f t="shared" si="270"/>
        <v>0</v>
      </c>
      <c r="E348" s="69">
        <v>0</v>
      </c>
      <c r="F348" s="69">
        <v>0</v>
      </c>
      <c r="G348" s="69">
        <v>0</v>
      </c>
      <c r="H348" s="69">
        <v>0</v>
      </c>
      <c r="I348" s="69">
        <v>0</v>
      </c>
      <c r="J348" s="69">
        <v>0</v>
      </c>
      <c r="K348" s="69">
        <v>0</v>
      </c>
      <c r="L348" s="69">
        <v>0</v>
      </c>
    </row>
    <row r="349" spans="1:12" hidden="1" x14ac:dyDescent="0.25">
      <c r="A349" s="56"/>
      <c r="B349" s="67" t="s">
        <v>652</v>
      </c>
      <c r="C349" s="68" t="s">
        <v>653</v>
      </c>
      <c r="D349" s="69">
        <f t="shared" si="270"/>
        <v>0</v>
      </c>
      <c r="E349" s="69">
        <v>0</v>
      </c>
      <c r="F349" s="69">
        <v>0</v>
      </c>
      <c r="G349" s="69">
        <v>0</v>
      </c>
      <c r="H349" s="69">
        <v>0</v>
      </c>
      <c r="I349" s="69">
        <v>0</v>
      </c>
      <c r="J349" s="69">
        <v>0</v>
      </c>
      <c r="K349" s="69">
        <v>0</v>
      </c>
      <c r="L349" s="69">
        <v>0</v>
      </c>
    </row>
    <row r="350" spans="1:12" hidden="1" x14ac:dyDescent="0.25">
      <c r="A350" s="56"/>
      <c r="B350" s="67" t="s">
        <v>654</v>
      </c>
      <c r="C350" s="68" t="s">
        <v>655</v>
      </c>
      <c r="D350" s="69">
        <f t="shared" si="270"/>
        <v>0</v>
      </c>
      <c r="E350" s="69">
        <v>0</v>
      </c>
      <c r="F350" s="69">
        <v>0</v>
      </c>
      <c r="G350" s="69">
        <v>0</v>
      </c>
      <c r="H350" s="69">
        <v>0</v>
      </c>
      <c r="I350" s="69">
        <v>0</v>
      </c>
      <c r="J350" s="69">
        <v>0</v>
      </c>
      <c r="K350" s="69">
        <v>0</v>
      </c>
      <c r="L350" s="69">
        <v>0</v>
      </c>
    </row>
    <row r="351" spans="1:12" hidden="1" x14ac:dyDescent="0.25">
      <c r="A351" s="56"/>
      <c r="B351" s="67" t="s">
        <v>656</v>
      </c>
      <c r="C351" s="68" t="s">
        <v>657</v>
      </c>
      <c r="D351" s="69">
        <f t="shared" si="270"/>
        <v>0</v>
      </c>
      <c r="E351" s="69">
        <v>0</v>
      </c>
      <c r="F351" s="69">
        <v>0</v>
      </c>
      <c r="G351" s="69">
        <v>0</v>
      </c>
      <c r="H351" s="69">
        <v>0</v>
      </c>
      <c r="I351" s="69">
        <v>0</v>
      </c>
      <c r="J351" s="69">
        <v>0</v>
      </c>
      <c r="K351" s="69">
        <v>0</v>
      </c>
      <c r="L351" s="69">
        <v>0</v>
      </c>
    </row>
    <row r="352" spans="1:12" hidden="1" x14ac:dyDescent="0.25">
      <c r="A352" s="56"/>
      <c r="B352" s="67" t="s">
        <v>658</v>
      </c>
      <c r="C352" s="68" t="s">
        <v>659</v>
      </c>
      <c r="D352" s="69">
        <f t="shared" si="270"/>
        <v>0</v>
      </c>
      <c r="E352" s="69">
        <v>0</v>
      </c>
      <c r="F352" s="69">
        <v>0</v>
      </c>
      <c r="G352" s="69">
        <v>0</v>
      </c>
      <c r="H352" s="69">
        <v>0</v>
      </c>
      <c r="I352" s="69">
        <v>0</v>
      </c>
      <c r="J352" s="69">
        <v>0</v>
      </c>
      <c r="K352" s="69">
        <v>0</v>
      </c>
      <c r="L352" s="69">
        <v>0</v>
      </c>
    </row>
    <row r="353" spans="1:12" ht="22.5" hidden="1" x14ac:dyDescent="0.25">
      <c r="A353" s="56"/>
      <c r="B353" s="64" t="s">
        <v>660</v>
      </c>
      <c r="C353" s="65" t="s">
        <v>574</v>
      </c>
      <c r="D353" s="66">
        <f>SUM(D354:D358)</f>
        <v>0</v>
      </c>
      <c r="E353" s="66">
        <f t="shared" ref="E353:L353" si="271">SUM(E354:E358)</f>
        <v>0</v>
      </c>
      <c r="F353" s="66">
        <f t="shared" si="271"/>
        <v>0</v>
      </c>
      <c r="G353" s="66">
        <f t="shared" si="271"/>
        <v>0</v>
      </c>
      <c r="H353" s="66">
        <f t="shared" si="271"/>
        <v>0</v>
      </c>
      <c r="I353" s="66">
        <f t="shared" ref="I353:J353" si="272">SUM(I354:I358)</f>
        <v>0</v>
      </c>
      <c r="J353" s="66">
        <f t="shared" si="272"/>
        <v>0</v>
      </c>
      <c r="K353" s="66">
        <f t="shared" si="271"/>
        <v>0</v>
      </c>
      <c r="L353" s="66">
        <f t="shared" si="271"/>
        <v>0</v>
      </c>
    </row>
    <row r="354" spans="1:12" hidden="1" x14ac:dyDescent="0.25">
      <c r="A354" s="56"/>
      <c r="B354" s="67" t="s">
        <v>661</v>
      </c>
      <c r="C354" s="68" t="s">
        <v>576</v>
      </c>
      <c r="D354" s="69">
        <f t="shared" ref="D354:D358" si="273">+E354+F354+G354+H354+K354+L354</f>
        <v>0</v>
      </c>
      <c r="E354" s="69">
        <v>0</v>
      </c>
      <c r="F354" s="69">
        <v>0</v>
      </c>
      <c r="G354" s="69">
        <v>0</v>
      </c>
      <c r="H354" s="69">
        <v>0</v>
      </c>
      <c r="I354" s="69">
        <v>0</v>
      </c>
      <c r="J354" s="69">
        <v>0</v>
      </c>
      <c r="K354" s="69">
        <v>0</v>
      </c>
      <c r="L354" s="69">
        <v>0</v>
      </c>
    </row>
    <row r="355" spans="1:12" hidden="1" x14ac:dyDescent="0.25">
      <c r="A355" s="56"/>
      <c r="B355" s="67" t="s">
        <v>662</v>
      </c>
      <c r="C355" s="68" t="s">
        <v>578</v>
      </c>
      <c r="D355" s="69">
        <f t="shared" si="273"/>
        <v>0</v>
      </c>
      <c r="E355" s="69">
        <v>0</v>
      </c>
      <c r="F355" s="69">
        <v>0</v>
      </c>
      <c r="G355" s="69">
        <v>0</v>
      </c>
      <c r="H355" s="69">
        <v>0</v>
      </c>
      <c r="I355" s="69">
        <v>0</v>
      </c>
      <c r="J355" s="69">
        <v>0</v>
      </c>
      <c r="K355" s="69">
        <v>0</v>
      </c>
      <c r="L355" s="69">
        <v>0</v>
      </c>
    </row>
    <row r="356" spans="1:12" hidden="1" x14ac:dyDescent="0.25">
      <c r="A356" s="56"/>
      <c r="B356" s="67" t="s">
        <v>663</v>
      </c>
      <c r="C356" s="68" t="s">
        <v>580</v>
      </c>
      <c r="D356" s="69">
        <f t="shared" si="273"/>
        <v>0</v>
      </c>
      <c r="E356" s="69">
        <v>0</v>
      </c>
      <c r="F356" s="69">
        <v>0</v>
      </c>
      <c r="G356" s="69">
        <v>0</v>
      </c>
      <c r="H356" s="69">
        <v>0</v>
      </c>
      <c r="I356" s="69">
        <v>0</v>
      </c>
      <c r="J356" s="69">
        <v>0</v>
      </c>
      <c r="K356" s="69">
        <v>0</v>
      </c>
      <c r="L356" s="69">
        <v>0</v>
      </c>
    </row>
    <row r="357" spans="1:12" hidden="1" x14ac:dyDescent="0.25">
      <c r="A357" s="56"/>
      <c r="B357" s="67" t="s">
        <v>664</v>
      </c>
      <c r="C357" s="68" t="s">
        <v>572</v>
      </c>
      <c r="D357" s="69">
        <f t="shared" si="273"/>
        <v>0</v>
      </c>
      <c r="E357" s="69">
        <v>0</v>
      </c>
      <c r="F357" s="69">
        <v>0</v>
      </c>
      <c r="G357" s="69">
        <v>0</v>
      </c>
      <c r="H357" s="69">
        <v>0</v>
      </c>
      <c r="I357" s="69">
        <v>0</v>
      </c>
      <c r="J357" s="69">
        <v>0</v>
      </c>
      <c r="K357" s="69">
        <v>0</v>
      </c>
      <c r="L357" s="69">
        <v>0</v>
      </c>
    </row>
    <row r="358" spans="1:12" hidden="1" x14ac:dyDescent="0.25">
      <c r="A358" s="56"/>
      <c r="B358" s="67" t="s">
        <v>665</v>
      </c>
      <c r="C358" s="68" t="s">
        <v>666</v>
      </c>
      <c r="D358" s="69">
        <f t="shared" si="273"/>
        <v>0</v>
      </c>
      <c r="E358" s="69">
        <v>0</v>
      </c>
      <c r="F358" s="69">
        <v>0</v>
      </c>
      <c r="G358" s="69">
        <v>0</v>
      </c>
      <c r="H358" s="69">
        <v>0</v>
      </c>
      <c r="I358" s="69">
        <v>0</v>
      </c>
      <c r="J358" s="69">
        <v>0</v>
      </c>
      <c r="K358" s="69">
        <v>0</v>
      </c>
      <c r="L358" s="69">
        <v>0</v>
      </c>
    </row>
    <row r="359" spans="1:12" hidden="1" x14ac:dyDescent="0.25">
      <c r="A359" s="56"/>
      <c r="B359" s="64" t="s">
        <v>667</v>
      </c>
      <c r="C359" s="65" t="s">
        <v>668</v>
      </c>
      <c r="D359" s="66">
        <f>SUM(D366,D360)</f>
        <v>0</v>
      </c>
      <c r="E359" s="66">
        <f t="shared" ref="E359:L359" si="274">SUM(E366,E360)</f>
        <v>0</v>
      </c>
      <c r="F359" s="66">
        <f t="shared" si="274"/>
        <v>0</v>
      </c>
      <c r="G359" s="66">
        <f t="shared" si="274"/>
        <v>0</v>
      </c>
      <c r="H359" s="66">
        <f t="shared" si="274"/>
        <v>0</v>
      </c>
      <c r="I359" s="66">
        <f t="shared" ref="I359:J359" si="275">SUM(I366,I360)</f>
        <v>0</v>
      </c>
      <c r="J359" s="66">
        <f t="shared" si="275"/>
        <v>0</v>
      </c>
      <c r="K359" s="66">
        <f t="shared" si="274"/>
        <v>0</v>
      </c>
      <c r="L359" s="66">
        <f t="shared" si="274"/>
        <v>0</v>
      </c>
    </row>
    <row r="360" spans="1:12" ht="33.75" hidden="1" x14ac:dyDescent="0.25">
      <c r="A360" s="56"/>
      <c r="B360" s="64" t="s">
        <v>669</v>
      </c>
      <c r="C360" s="65" t="s">
        <v>670</v>
      </c>
      <c r="D360" s="66">
        <f>SUM(D361:D365)</f>
        <v>0</v>
      </c>
      <c r="E360" s="66">
        <f t="shared" ref="E360:L360" si="276">SUM(E361:E365)</f>
        <v>0</v>
      </c>
      <c r="F360" s="66">
        <f t="shared" si="276"/>
        <v>0</v>
      </c>
      <c r="G360" s="66">
        <f t="shared" si="276"/>
        <v>0</v>
      </c>
      <c r="H360" s="66">
        <f t="shared" si="276"/>
        <v>0</v>
      </c>
      <c r="I360" s="66">
        <f t="shared" ref="I360:J360" si="277">SUM(I361:I365)</f>
        <v>0</v>
      </c>
      <c r="J360" s="66">
        <f t="shared" si="277"/>
        <v>0</v>
      </c>
      <c r="K360" s="66">
        <f t="shared" si="276"/>
        <v>0</v>
      </c>
      <c r="L360" s="66">
        <f t="shared" si="276"/>
        <v>0</v>
      </c>
    </row>
    <row r="361" spans="1:12" hidden="1" x14ac:dyDescent="0.25">
      <c r="A361" s="56"/>
      <c r="B361" s="67" t="s">
        <v>671</v>
      </c>
      <c r="C361" s="68" t="s">
        <v>672</v>
      </c>
      <c r="D361" s="69">
        <f t="shared" ref="D361:D365" si="278">+E361+F361+G361+H361+K361+L361</f>
        <v>0</v>
      </c>
      <c r="E361" s="69">
        <v>0</v>
      </c>
      <c r="F361" s="69">
        <v>0</v>
      </c>
      <c r="G361" s="69">
        <v>0</v>
      </c>
      <c r="H361" s="69">
        <v>0</v>
      </c>
      <c r="I361" s="69">
        <v>0</v>
      </c>
      <c r="J361" s="69">
        <v>0</v>
      </c>
      <c r="K361" s="69">
        <v>0</v>
      </c>
      <c r="L361" s="69">
        <v>0</v>
      </c>
    </row>
    <row r="362" spans="1:12" hidden="1" x14ac:dyDescent="0.25">
      <c r="A362" s="56"/>
      <c r="B362" s="67" t="s">
        <v>673</v>
      </c>
      <c r="C362" s="68" t="s">
        <v>674</v>
      </c>
      <c r="D362" s="69">
        <f t="shared" si="278"/>
        <v>0</v>
      </c>
      <c r="E362" s="69">
        <v>0</v>
      </c>
      <c r="F362" s="69">
        <v>0</v>
      </c>
      <c r="G362" s="69">
        <v>0</v>
      </c>
      <c r="H362" s="69">
        <v>0</v>
      </c>
      <c r="I362" s="69">
        <v>0</v>
      </c>
      <c r="J362" s="69">
        <v>0</v>
      </c>
      <c r="K362" s="69">
        <v>0</v>
      </c>
      <c r="L362" s="69">
        <v>0</v>
      </c>
    </row>
    <row r="363" spans="1:12" hidden="1" x14ac:dyDescent="0.25">
      <c r="A363" s="56"/>
      <c r="B363" s="67" t="s">
        <v>675</v>
      </c>
      <c r="C363" s="68" t="s">
        <v>676</v>
      </c>
      <c r="D363" s="69">
        <f t="shared" si="278"/>
        <v>0</v>
      </c>
      <c r="E363" s="69">
        <v>0</v>
      </c>
      <c r="F363" s="69">
        <v>0</v>
      </c>
      <c r="G363" s="69">
        <v>0</v>
      </c>
      <c r="H363" s="69">
        <v>0</v>
      </c>
      <c r="I363" s="69">
        <v>0</v>
      </c>
      <c r="J363" s="69">
        <v>0</v>
      </c>
      <c r="K363" s="69">
        <v>0</v>
      </c>
      <c r="L363" s="69">
        <v>0</v>
      </c>
    </row>
    <row r="364" spans="1:12" hidden="1" x14ac:dyDescent="0.25">
      <c r="A364" s="56"/>
      <c r="B364" s="67" t="s">
        <v>677</v>
      </c>
      <c r="C364" s="68" t="s">
        <v>678</v>
      </c>
      <c r="D364" s="69">
        <f t="shared" si="278"/>
        <v>0</v>
      </c>
      <c r="E364" s="69">
        <v>0</v>
      </c>
      <c r="F364" s="69">
        <v>0</v>
      </c>
      <c r="G364" s="69">
        <v>0</v>
      </c>
      <c r="H364" s="69">
        <v>0</v>
      </c>
      <c r="I364" s="69">
        <v>0</v>
      </c>
      <c r="J364" s="69">
        <v>0</v>
      </c>
      <c r="K364" s="69">
        <v>0</v>
      </c>
      <c r="L364" s="69">
        <v>0</v>
      </c>
    </row>
    <row r="365" spans="1:12" hidden="1" x14ac:dyDescent="0.25">
      <c r="A365" s="56"/>
      <c r="B365" s="67" t="s">
        <v>679</v>
      </c>
      <c r="C365" s="68" t="s">
        <v>680</v>
      </c>
      <c r="D365" s="69">
        <f t="shared" si="278"/>
        <v>0</v>
      </c>
      <c r="E365" s="69">
        <v>0</v>
      </c>
      <c r="F365" s="69">
        <v>0</v>
      </c>
      <c r="G365" s="69">
        <v>0</v>
      </c>
      <c r="H365" s="69">
        <v>0</v>
      </c>
      <c r="I365" s="69">
        <v>0</v>
      </c>
      <c r="J365" s="69">
        <v>0</v>
      </c>
      <c r="K365" s="69">
        <v>0</v>
      </c>
      <c r="L365" s="69">
        <v>0</v>
      </c>
    </row>
    <row r="366" spans="1:12" ht="22.5" hidden="1" x14ac:dyDescent="0.25">
      <c r="A366" s="56"/>
      <c r="B366" s="64" t="s">
        <v>681</v>
      </c>
      <c r="C366" s="65" t="s">
        <v>682</v>
      </c>
      <c r="D366" s="66">
        <f>SUM(D367:D370)</f>
        <v>0</v>
      </c>
      <c r="E366" s="66">
        <f t="shared" ref="E366:L366" si="279">SUM(E367:E370)</f>
        <v>0</v>
      </c>
      <c r="F366" s="66">
        <f t="shared" si="279"/>
        <v>0</v>
      </c>
      <c r="G366" s="66">
        <f t="shared" si="279"/>
        <v>0</v>
      </c>
      <c r="H366" s="66">
        <f t="shared" si="279"/>
        <v>0</v>
      </c>
      <c r="I366" s="66">
        <f t="shared" ref="I366:J366" si="280">SUM(I367:I370)</f>
        <v>0</v>
      </c>
      <c r="J366" s="66">
        <f t="shared" si="280"/>
        <v>0</v>
      </c>
      <c r="K366" s="66">
        <f t="shared" si="279"/>
        <v>0</v>
      </c>
      <c r="L366" s="66">
        <f t="shared" si="279"/>
        <v>0</v>
      </c>
    </row>
    <row r="367" spans="1:12" hidden="1" x14ac:dyDescent="0.25">
      <c r="A367" s="56"/>
      <c r="B367" s="67" t="s">
        <v>683</v>
      </c>
      <c r="C367" s="68" t="s">
        <v>674</v>
      </c>
      <c r="D367" s="69">
        <f t="shared" ref="D367:D370" si="281">+E367+F367+G367+H367+K367+L367</f>
        <v>0</v>
      </c>
      <c r="E367" s="69">
        <v>0</v>
      </c>
      <c r="F367" s="69">
        <v>0</v>
      </c>
      <c r="G367" s="69">
        <v>0</v>
      </c>
      <c r="H367" s="69">
        <v>0</v>
      </c>
      <c r="I367" s="69">
        <v>0</v>
      </c>
      <c r="J367" s="69">
        <v>0</v>
      </c>
      <c r="K367" s="69">
        <v>0</v>
      </c>
      <c r="L367" s="69">
        <v>0</v>
      </c>
    </row>
    <row r="368" spans="1:12" hidden="1" x14ac:dyDescent="0.25">
      <c r="A368" s="56"/>
      <c r="B368" s="67" t="s">
        <v>684</v>
      </c>
      <c r="C368" s="68" t="s">
        <v>676</v>
      </c>
      <c r="D368" s="69">
        <f t="shared" si="281"/>
        <v>0</v>
      </c>
      <c r="E368" s="69">
        <v>0</v>
      </c>
      <c r="F368" s="69">
        <v>0</v>
      </c>
      <c r="G368" s="69">
        <v>0</v>
      </c>
      <c r="H368" s="69">
        <v>0</v>
      </c>
      <c r="I368" s="69">
        <v>0</v>
      </c>
      <c r="J368" s="69">
        <v>0</v>
      </c>
      <c r="K368" s="69">
        <v>0</v>
      </c>
      <c r="L368" s="69">
        <v>0</v>
      </c>
    </row>
    <row r="369" spans="1:12" hidden="1" x14ac:dyDescent="0.25">
      <c r="A369" s="56"/>
      <c r="B369" s="67" t="s">
        <v>685</v>
      </c>
      <c r="C369" s="68" t="s">
        <v>678</v>
      </c>
      <c r="D369" s="69">
        <f t="shared" si="281"/>
        <v>0</v>
      </c>
      <c r="E369" s="69">
        <v>0</v>
      </c>
      <c r="F369" s="69">
        <v>0</v>
      </c>
      <c r="G369" s="69">
        <v>0</v>
      </c>
      <c r="H369" s="69">
        <v>0</v>
      </c>
      <c r="I369" s="69">
        <v>0</v>
      </c>
      <c r="J369" s="69">
        <v>0</v>
      </c>
      <c r="K369" s="69">
        <v>0</v>
      </c>
      <c r="L369" s="69">
        <v>0</v>
      </c>
    </row>
    <row r="370" spans="1:12" hidden="1" x14ac:dyDescent="0.25">
      <c r="A370" s="56"/>
      <c r="B370" s="67" t="s">
        <v>686</v>
      </c>
      <c r="C370" s="68" t="s">
        <v>687</v>
      </c>
      <c r="D370" s="69">
        <f t="shared" si="281"/>
        <v>0</v>
      </c>
      <c r="E370" s="69">
        <v>0</v>
      </c>
      <c r="F370" s="69">
        <v>0</v>
      </c>
      <c r="G370" s="69">
        <v>0</v>
      </c>
      <c r="H370" s="69">
        <v>0</v>
      </c>
      <c r="I370" s="69">
        <v>0</v>
      </c>
      <c r="J370" s="69">
        <v>0</v>
      </c>
      <c r="K370" s="69">
        <v>0</v>
      </c>
      <c r="L370" s="69">
        <v>0</v>
      </c>
    </row>
    <row r="371" spans="1:12" x14ac:dyDescent="0.25">
      <c r="A371" s="56"/>
      <c r="B371" s="61">
        <v>90000</v>
      </c>
      <c r="C371" s="62" t="s">
        <v>688</v>
      </c>
      <c r="D371" s="63">
        <f>SUM(D372,D375,)</f>
        <v>10550349.1</v>
      </c>
      <c r="E371" s="63">
        <v>0</v>
      </c>
      <c r="F371" s="63">
        <f t="shared" ref="F371:L371" si="282">SUM(F372,F375,F378,F381,F384)</f>
        <v>6120000</v>
      </c>
      <c r="G371" s="63">
        <f t="shared" si="282"/>
        <v>0</v>
      </c>
      <c r="H371" s="63">
        <f t="shared" si="282"/>
        <v>4430349.0999999996</v>
      </c>
      <c r="I371" s="63">
        <f t="shared" ref="I371:J371" si="283">SUM(I372,I375,I378,I381,I384)</f>
        <v>0</v>
      </c>
      <c r="J371" s="63">
        <f t="shared" si="283"/>
        <v>0</v>
      </c>
      <c r="K371" s="63">
        <f t="shared" si="282"/>
        <v>0</v>
      </c>
      <c r="L371" s="63">
        <f t="shared" si="282"/>
        <v>0</v>
      </c>
    </row>
    <row r="372" spans="1:12" x14ac:dyDescent="0.25">
      <c r="A372" s="56"/>
      <c r="B372" s="61">
        <v>91000</v>
      </c>
      <c r="C372" s="62" t="s">
        <v>689</v>
      </c>
      <c r="D372" s="63">
        <f>D373</f>
        <v>8793710.4199999999</v>
      </c>
      <c r="E372" s="63">
        <v>0</v>
      </c>
      <c r="F372" s="63">
        <f t="shared" ref="F372:L373" si="284">F373</f>
        <v>5020000</v>
      </c>
      <c r="G372" s="63">
        <f t="shared" si="284"/>
        <v>0</v>
      </c>
      <c r="H372" s="63">
        <f t="shared" si="284"/>
        <v>3773710.42</v>
      </c>
      <c r="I372" s="63">
        <f t="shared" si="284"/>
        <v>0</v>
      </c>
      <c r="J372" s="63">
        <f t="shared" si="284"/>
        <v>0</v>
      </c>
      <c r="K372" s="63">
        <f t="shared" si="284"/>
        <v>0</v>
      </c>
      <c r="L372" s="63">
        <f t="shared" si="284"/>
        <v>0</v>
      </c>
    </row>
    <row r="373" spans="1:12" ht="22.5" x14ac:dyDescent="0.25">
      <c r="A373" s="56"/>
      <c r="B373" s="64">
        <v>91100</v>
      </c>
      <c r="C373" s="65" t="s">
        <v>690</v>
      </c>
      <c r="D373" s="66">
        <f>D374</f>
        <v>8793710.4199999999</v>
      </c>
      <c r="E373" s="66">
        <v>0</v>
      </c>
      <c r="F373" s="66">
        <f t="shared" si="284"/>
        <v>5020000</v>
      </c>
      <c r="G373" s="66">
        <f t="shared" si="284"/>
        <v>0</v>
      </c>
      <c r="H373" s="66">
        <f t="shared" si="284"/>
        <v>3773710.42</v>
      </c>
      <c r="I373" s="66">
        <f t="shared" si="284"/>
        <v>0</v>
      </c>
      <c r="J373" s="66">
        <f t="shared" si="284"/>
        <v>0</v>
      </c>
      <c r="K373" s="66">
        <f t="shared" si="284"/>
        <v>0</v>
      </c>
      <c r="L373" s="66">
        <f t="shared" si="284"/>
        <v>0</v>
      </c>
    </row>
    <row r="374" spans="1:12" ht="22.5" x14ac:dyDescent="0.25">
      <c r="A374" s="56"/>
      <c r="B374" s="67" t="s">
        <v>691</v>
      </c>
      <c r="C374" s="68" t="s">
        <v>692</v>
      </c>
      <c r="D374" s="69">
        <f t="shared" ref="D374" si="285">+E374+F374+G374+H374+K374+L374</f>
        <v>8793710.4199999999</v>
      </c>
      <c r="E374" s="69"/>
      <c r="F374" s="69">
        <v>5020000</v>
      </c>
      <c r="G374" s="69">
        <v>0</v>
      </c>
      <c r="H374" s="69">
        <v>3773710.42</v>
      </c>
      <c r="I374" s="69">
        <v>0</v>
      </c>
      <c r="J374" s="69">
        <v>0</v>
      </c>
      <c r="K374" s="69">
        <v>0</v>
      </c>
      <c r="L374" s="69">
        <v>0</v>
      </c>
    </row>
    <row r="375" spans="1:12" x14ac:dyDescent="0.25">
      <c r="A375" s="56"/>
      <c r="B375" s="61">
        <v>92000</v>
      </c>
      <c r="C375" s="62" t="s">
        <v>693</v>
      </c>
      <c r="D375" s="63">
        <f>D376</f>
        <v>1756638.6800000002</v>
      </c>
      <c r="E375" s="63">
        <v>0</v>
      </c>
      <c r="F375" s="63">
        <f t="shared" ref="F375:L376" si="286">F376</f>
        <v>1100000</v>
      </c>
      <c r="G375" s="63">
        <f t="shared" si="286"/>
        <v>0</v>
      </c>
      <c r="H375" s="63">
        <f t="shared" si="286"/>
        <v>656638.68000000005</v>
      </c>
      <c r="I375" s="63">
        <f t="shared" si="286"/>
        <v>0</v>
      </c>
      <c r="J375" s="63">
        <f t="shared" si="286"/>
        <v>0</v>
      </c>
      <c r="K375" s="63">
        <f t="shared" si="286"/>
        <v>0</v>
      </c>
      <c r="L375" s="63">
        <f t="shared" si="286"/>
        <v>0</v>
      </c>
    </row>
    <row r="376" spans="1:12" ht="22.5" x14ac:dyDescent="0.25">
      <c r="A376" s="56"/>
      <c r="B376" s="64">
        <v>92100</v>
      </c>
      <c r="C376" s="65" t="s">
        <v>694</v>
      </c>
      <c r="D376" s="66">
        <f>D377</f>
        <v>1756638.6800000002</v>
      </c>
      <c r="E376" s="66">
        <v>0</v>
      </c>
      <c r="F376" s="66">
        <f t="shared" si="286"/>
        <v>1100000</v>
      </c>
      <c r="G376" s="66">
        <f t="shared" si="286"/>
        <v>0</v>
      </c>
      <c r="H376" s="66">
        <f t="shared" si="286"/>
        <v>656638.68000000005</v>
      </c>
      <c r="I376" s="66">
        <f t="shared" si="286"/>
        <v>0</v>
      </c>
      <c r="J376" s="66">
        <f t="shared" si="286"/>
        <v>0</v>
      </c>
      <c r="K376" s="66">
        <f t="shared" si="286"/>
        <v>0</v>
      </c>
      <c r="L376" s="66">
        <f t="shared" si="286"/>
        <v>0</v>
      </c>
    </row>
    <row r="377" spans="1:12" x14ac:dyDescent="0.25">
      <c r="A377" s="56"/>
      <c r="B377" s="67" t="s">
        <v>695</v>
      </c>
      <c r="C377" s="68" t="s">
        <v>696</v>
      </c>
      <c r="D377" s="69">
        <f t="shared" ref="D377" si="287">+E377+F377+G377+H377+K377+L377</f>
        <v>1756638.6800000002</v>
      </c>
      <c r="E377" s="69"/>
      <c r="F377" s="69">
        <v>1100000</v>
      </c>
      <c r="G377" s="69">
        <v>0</v>
      </c>
      <c r="H377" s="69">
        <v>656638.68000000005</v>
      </c>
      <c r="I377" s="69">
        <v>0</v>
      </c>
      <c r="J377" s="69">
        <v>0</v>
      </c>
      <c r="K377" s="69">
        <v>0</v>
      </c>
      <c r="L377" s="69">
        <v>0</v>
      </c>
    </row>
    <row r="378" spans="1:12" hidden="1" x14ac:dyDescent="0.25">
      <c r="A378" s="56"/>
      <c r="B378" s="61">
        <v>93000</v>
      </c>
      <c r="C378" s="62" t="s">
        <v>697</v>
      </c>
      <c r="D378" s="63">
        <f>D379</f>
        <v>0</v>
      </c>
      <c r="E378" s="63">
        <f t="shared" ref="E378:L379" si="288">E379</f>
        <v>0</v>
      </c>
      <c r="F378" s="63">
        <f t="shared" si="288"/>
        <v>0</v>
      </c>
      <c r="G378" s="63">
        <f t="shared" si="288"/>
        <v>0</v>
      </c>
      <c r="H378" s="63">
        <f t="shared" si="288"/>
        <v>0</v>
      </c>
      <c r="I378" s="63">
        <f t="shared" si="288"/>
        <v>0</v>
      </c>
      <c r="J378" s="63">
        <f t="shared" si="288"/>
        <v>0</v>
      </c>
      <c r="K378" s="63">
        <f t="shared" si="288"/>
        <v>0</v>
      </c>
      <c r="L378" s="63">
        <f t="shared" si="288"/>
        <v>0</v>
      </c>
    </row>
    <row r="379" spans="1:12" hidden="1" x14ac:dyDescent="0.25">
      <c r="A379" s="56"/>
      <c r="B379" s="64">
        <v>93100</v>
      </c>
      <c r="C379" s="65" t="s">
        <v>698</v>
      </c>
      <c r="D379" s="66">
        <f>D380</f>
        <v>0</v>
      </c>
      <c r="E379" s="66">
        <f t="shared" si="288"/>
        <v>0</v>
      </c>
      <c r="F379" s="66">
        <f t="shared" si="288"/>
        <v>0</v>
      </c>
      <c r="G379" s="66">
        <f t="shared" si="288"/>
        <v>0</v>
      </c>
      <c r="H379" s="66">
        <f t="shared" si="288"/>
        <v>0</v>
      </c>
      <c r="I379" s="66">
        <f t="shared" si="288"/>
        <v>0</v>
      </c>
      <c r="J379" s="66">
        <f t="shared" si="288"/>
        <v>0</v>
      </c>
      <c r="K379" s="66">
        <f t="shared" si="288"/>
        <v>0</v>
      </c>
      <c r="L379" s="66">
        <f t="shared" si="288"/>
        <v>0</v>
      </c>
    </row>
    <row r="380" spans="1:12" hidden="1" x14ac:dyDescent="0.25">
      <c r="A380" s="56"/>
      <c r="B380" s="67" t="s">
        <v>699</v>
      </c>
      <c r="C380" s="68" t="s">
        <v>700</v>
      </c>
      <c r="D380" s="69">
        <f t="shared" ref="D380" si="289">+E380+F380+G380+H380+K380+L380</f>
        <v>0</v>
      </c>
      <c r="E380" s="69">
        <v>0</v>
      </c>
      <c r="F380" s="69">
        <v>0</v>
      </c>
      <c r="G380" s="69">
        <v>0</v>
      </c>
      <c r="H380" s="69">
        <v>0</v>
      </c>
      <c r="I380" s="69">
        <v>0</v>
      </c>
      <c r="J380" s="69">
        <v>0</v>
      </c>
      <c r="K380" s="69">
        <v>0</v>
      </c>
      <c r="L380" s="69">
        <v>0</v>
      </c>
    </row>
    <row r="381" spans="1:12" hidden="1" x14ac:dyDescent="0.25">
      <c r="A381" s="56"/>
      <c r="B381" s="61">
        <v>94000</v>
      </c>
      <c r="C381" s="62" t="s">
        <v>701</v>
      </c>
      <c r="D381" s="63">
        <f>D382</f>
        <v>0</v>
      </c>
      <c r="E381" s="63">
        <f t="shared" ref="E381:L382" si="290">E382</f>
        <v>0</v>
      </c>
      <c r="F381" s="63">
        <f t="shared" si="290"/>
        <v>0</v>
      </c>
      <c r="G381" s="63">
        <f t="shared" si="290"/>
        <v>0</v>
      </c>
      <c r="H381" s="63">
        <f t="shared" si="290"/>
        <v>0</v>
      </c>
      <c r="I381" s="63">
        <f t="shared" si="290"/>
        <v>0</v>
      </c>
      <c r="J381" s="63">
        <f t="shared" si="290"/>
        <v>0</v>
      </c>
      <c r="K381" s="63">
        <f t="shared" si="290"/>
        <v>0</v>
      </c>
      <c r="L381" s="63">
        <f t="shared" si="290"/>
        <v>0</v>
      </c>
    </row>
    <row r="382" spans="1:12" hidden="1" x14ac:dyDescent="0.25">
      <c r="A382" s="56"/>
      <c r="B382" s="64">
        <v>94100</v>
      </c>
      <c r="C382" s="65" t="s">
        <v>702</v>
      </c>
      <c r="D382" s="66">
        <f>D383</f>
        <v>0</v>
      </c>
      <c r="E382" s="66">
        <f t="shared" si="290"/>
        <v>0</v>
      </c>
      <c r="F382" s="66">
        <f t="shared" si="290"/>
        <v>0</v>
      </c>
      <c r="G382" s="66">
        <f t="shared" si="290"/>
        <v>0</v>
      </c>
      <c r="H382" s="66">
        <f t="shared" si="290"/>
        <v>0</v>
      </c>
      <c r="I382" s="66">
        <f t="shared" si="290"/>
        <v>0</v>
      </c>
      <c r="J382" s="66">
        <f t="shared" si="290"/>
        <v>0</v>
      </c>
      <c r="K382" s="66">
        <f t="shared" si="290"/>
        <v>0</v>
      </c>
      <c r="L382" s="66">
        <f t="shared" si="290"/>
        <v>0</v>
      </c>
    </row>
    <row r="383" spans="1:12" hidden="1" x14ac:dyDescent="0.25">
      <c r="A383" s="56"/>
      <c r="B383" s="67" t="s">
        <v>703</v>
      </c>
      <c r="C383" s="68" t="s">
        <v>704</v>
      </c>
      <c r="D383" s="69">
        <f t="shared" ref="D383" si="291">+E383+F383+G383+H383+K383+L383</f>
        <v>0</v>
      </c>
      <c r="E383" s="69">
        <v>0</v>
      </c>
      <c r="F383" s="69">
        <v>0</v>
      </c>
      <c r="G383" s="69">
        <v>0</v>
      </c>
      <c r="H383" s="69">
        <v>0</v>
      </c>
      <c r="I383" s="69">
        <v>0</v>
      </c>
      <c r="J383" s="69">
        <v>0</v>
      </c>
      <c r="K383" s="69">
        <v>0</v>
      </c>
      <c r="L383" s="69">
        <v>0</v>
      </c>
    </row>
    <row r="384" spans="1:12" ht="22.5" hidden="1" x14ac:dyDescent="0.25">
      <c r="A384" s="71"/>
      <c r="B384" s="61" t="s">
        <v>705</v>
      </c>
      <c r="C384" s="62" t="s">
        <v>706</v>
      </c>
      <c r="D384" s="63">
        <v>0</v>
      </c>
      <c r="E384" s="63">
        <f t="shared" ref="E384:L384" si="292">E385</f>
        <v>0</v>
      </c>
      <c r="F384" s="63">
        <f t="shared" si="292"/>
        <v>0</v>
      </c>
      <c r="G384" s="63">
        <f t="shared" si="292"/>
        <v>0</v>
      </c>
      <c r="H384" s="63">
        <f t="shared" si="292"/>
        <v>0</v>
      </c>
      <c r="I384" s="63">
        <f t="shared" si="292"/>
        <v>0</v>
      </c>
      <c r="J384" s="63">
        <f t="shared" si="292"/>
        <v>0</v>
      </c>
      <c r="K384" s="63">
        <f t="shared" si="292"/>
        <v>0</v>
      </c>
      <c r="L384" s="63">
        <f t="shared" si="292"/>
        <v>0</v>
      </c>
    </row>
    <row r="385" spans="1:12" hidden="1" x14ac:dyDescent="0.25">
      <c r="A385" s="56"/>
      <c r="B385" s="64" t="s">
        <v>707</v>
      </c>
      <c r="C385" s="65" t="s">
        <v>708</v>
      </c>
      <c r="D385" s="66">
        <v>0</v>
      </c>
      <c r="E385" s="66">
        <v>0</v>
      </c>
      <c r="F385" s="66">
        <f>F387</f>
        <v>0</v>
      </c>
      <c r="G385" s="66">
        <f>G387</f>
        <v>0</v>
      </c>
      <c r="H385" s="66">
        <f>H387</f>
        <v>0</v>
      </c>
      <c r="I385" s="66">
        <f t="shared" ref="I385:J385" si="293">I387</f>
        <v>0</v>
      </c>
      <c r="J385" s="66">
        <f t="shared" si="293"/>
        <v>0</v>
      </c>
      <c r="K385" s="66">
        <f>K387</f>
        <v>0</v>
      </c>
      <c r="L385" s="66">
        <f>L387</f>
        <v>0</v>
      </c>
    </row>
    <row r="386" spans="1:12" x14ac:dyDescent="0.25">
      <c r="A386" s="56"/>
      <c r="B386" s="67" t="s">
        <v>709</v>
      </c>
      <c r="C386" s="68" t="s">
        <v>708</v>
      </c>
      <c r="D386" s="66"/>
      <c r="E386" s="66">
        <v>0</v>
      </c>
      <c r="F386" s="66"/>
      <c r="G386" s="66"/>
      <c r="H386" s="66"/>
      <c r="I386" s="66"/>
      <c r="J386" s="66"/>
      <c r="K386" s="66"/>
      <c r="L386" s="66"/>
    </row>
    <row r="387" spans="1:12" x14ac:dyDescent="0.25">
      <c r="A387" s="56"/>
      <c r="B387" s="67"/>
      <c r="C387" s="68" t="s">
        <v>710</v>
      </c>
      <c r="D387" s="69">
        <f>+E387+F387+G387+H387</f>
        <v>3450000</v>
      </c>
      <c r="E387" s="69">
        <v>3450000</v>
      </c>
      <c r="F387" s="69">
        <v>0</v>
      </c>
      <c r="G387" s="69">
        <v>0</v>
      </c>
      <c r="H387" s="69">
        <v>0</v>
      </c>
      <c r="I387" s="69">
        <v>0</v>
      </c>
      <c r="J387" s="69">
        <v>0</v>
      </c>
      <c r="K387" s="69">
        <v>0</v>
      </c>
      <c r="L387" s="69">
        <v>0</v>
      </c>
    </row>
    <row r="388" spans="1:12" x14ac:dyDescent="0.25">
      <c r="A388" s="56"/>
      <c r="B388" s="82"/>
      <c r="C388" s="83"/>
      <c r="D388" s="56"/>
      <c r="E388" s="56"/>
      <c r="F388" s="56"/>
      <c r="G388" s="56"/>
      <c r="H388" s="56"/>
      <c r="I388" s="56"/>
      <c r="J388" s="56"/>
      <c r="K388" s="56"/>
      <c r="L388" s="56"/>
    </row>
    <row r="389" spans="1:12" x14ac:dyDescent="0.25">
      <c r="A389" s="56"/>
      <c r="B389" s="82"/>
      <c r="C389" s="84" t="s">
        <v>711</v>
      </c>
      <c r="D389" s="91">
        <f>SUM(E389:L389)</f>
        <v>111592434</v>
      </c>
      <c r="E389" s="91">
        <f>+E7+E47+E94+E170+E191+E244+E371+E387</f>
        <v>16035035</v>
      </c>
      <c r="F389" s="91">
        <f t="shared" ref="F389:L389" si="294">+F7+F47+F94+F170+F191+F244+F371</f>
        <v>54971394</v>
      </c>
      <c r="G389" s="91">
        <f t="shared" si="294"/>
        <v>22864400</v>
      </c>
      <c r="H389" s="91">
        <f t="shared" si="294"/>
        <v>17721605</v>
      </c>
      <c r="I389" s="92">
        <f t="shared" si="294"/>
        <v>0</v>
      </c>
      <c r="J389" s="92">
        <f t="shared" si="294"/>
        <v>0</v>
      </c>
      <c r="K389" s="92">
        <f t="shared" si="294"/>
        <v>0</v>
      </c>
      <c r="L389" s="92">
        <f t="shared" si="294"/>
        <v>0</v>
      </c>
    </row>
    <row r="390" spans="1:12" x14ac:dyDescent="0.25">
      <c r="D390" s="85"/>
      <c r="E390" s="85"/>
      <c r="F390" s="85"/>
      <c r="G390" s="85"/>
      <c r="H390" s="85"/>
      <c r="I390" s="85"/>
      <c r="J390" s="85"/>
      <c r="K390" s="85"/>
      <c r="L390" s="85"/>
    </row>
    <row r="391" spans="1:12" x14ac:dyDescent="0.25">
      <c r="C391" t="s">
        <v>712</v>
      </c>
      <c r="D391" s="93">
        <f>'INGRESOS APROBADOS'!C166</f>
        <v>111592434</v>
      </c>
      <c r="E391" s="93">
        <f>'INGRESOS APROBADOS'!C158</f>
        <v>16035035</v>
      </c>
      <c r="F391" s="93">
        <f>'INGRESOS APROBADOS'!C159</f>
        <v>54971394</v>
      </c>
      <c r="G391" s="93">
        <f>'INGRESOS APROBADOS'!C160</f>
        <v>22864400</v>
      </c>
      <c r="H391" s="93">
        <f>'INGRESOS APROBADOS'!C161</f>
        <v>17721605</v>
      </c>
      <c r="I391" s="93">
        <f>'INGRESOS APROBADOS'!C162</f>
        <v>0</v>
      </c>
      <c r="J391" s="93">
        <f>'INGRESOS APROBADOS'!C163</f>
        <v>0</v>
      </c>
      <c r="K391" s="93"/>
      <c r="L391" s="93"/>
    </row>
    <row r="393" spans="1:12" x14ac:dyDescent="0.25">
      <c r="C393" t="s">
        <v>713</v>
      </c>
      <c r="D393" s="86">
        <f>D389-D391</f>
        <v>0</v>
      </c>
      <c r="E393" s="86">
        <f t="shared" ref="E393:L393" si="295">E389-E391</f>
        <v>0</v>
      </c>
      <c r="F393" s="86">
        <f t="shared" si="295"/>
        <v>0</v>
      </c>
      <c r="G393" s="86">
        <f t="shared" si="295"/>
        <v>0</v>
      </c>
      <c r="H393" s="86">
        <f t="shared" si="295"/>
        <v>0</v>
      </c>
      <c r="I393" s="86">
        <f t="shared" si="295"/>
        <v>0</v>
      </c>
      <c r="J393" s="86">
        <f t="shared" si="295"/>
        <v>0</v>
      </c>
      <c r="K393" s="86">
        <f t="shared" si="295"/>
        <v>0</v>
      </c>
      <c r="L393" s="86">
        <f t="shared" si="295"/>
        <v>0</v>
      </c>
    </row>
  </sheetData>
  <autoFilter ref="D5:D387">
    <filterColumn colId="0">
      <filters blank="1">
        <filter val="$1,000,000.00"/>
        <filter val="$1,010,000.00"/>
        <filter val="$1,100,000.00"/>
        <filter val="$1,200,000.00"/>
        <filter val="$1,300,000.00"/>
        <filter val="$1,370,000.00"/>
        <filter val="$1,600,000.00"/>
        <filter val="$1,756,638.68"/>
        <filter val="$10,000.00"/>
        <filter val="$10,300,000.00"/>
        <filter val="$10,550,349.10"/>
        <filter val="$10,800,000.00"/>
        <filter val="$10,912,620.00"/>
        <filter val="$100,000.00"/>
        <filter val="$130,000.00"/>
        <filter val="$135,000.00"/>
        <filter val="$170,000.00"/>
        <filter val="$180,000.00"/>
        <filter val="$2,000,000.00"/>
        <filter val="$2,100,000.00"/>
        <filter val="$2,117,620.00"/>
        <filter val="$2,580,000.00"/>
        <filter val="$20,000.00"/>
        <filter val="$200,000.00"/>
        <filter val="$22,677,336.15"/>
        <filter val="$220,000.00"/>
        <filter val="$290,000.00"/>
        <filter val="$3,450,000.00"/>
        <filter val="$3,739,750.78"/>
        <filter val="$3,809,750.78"/>
        <filter val="$30,000.00"/>
        <filter val="$300,000.00"/>
        <filter val="$330,000.00"/>
        <filter val="$36,000,000.00"/>
        <filter val="$4,000,000.00"/>
        <filter val="$4,750,000.00"/>
        <filter val="$40,000.00"/>
        <filter val="$400,000.00"/>
        <filter val="$43,920,250.92"/>
        <filter val="$430,000.00"/>
        <filter val="$470,000.00"/>
        <filter val="$5,000,000.00"/>
        <filter val="$5,100,000.00"/>
        <filter val="$500,000.00"/>
        <filter val="$550,000.00"/>
        <filter val="$590,250.92"/>
        <filter val="$6,050,000.00"/>
        <filter val="$730,000.00"/>
        <filter val="$8,150,000.00"/>
        <filter val="$8,793,710.42"/>
        <filter val="$90,000.00"/>
      </filters>
    </filterColumn>
  </autoFilter>
  <mergeCells count="13">
    <mergeCell ref="K5:K6"/>
    <mergeCell ref="L5:L6"/>
    <mergeCell ref="B1:L1"/>
    <mergeCell ref="B2:L2"/>
    <mergeCell ref="B5:B6"/>
    <mergeCell ref="C5:C6"/>
    <mergeCell ref="D5:D6"/>
    <mergeCell ref="E5:E6"/>
    <mergeCell ref="F5:F6"/>
    <mergeCell ref="G5:G6"/>
    <mergeCell ref="H5:H6"/>
    <mergeCell ref="I5:I6"/>
    <mergeCell ref="J5:J6"/>
  </mergeCells>
  <printOptions horizontalCentered="1"/>
  <pageMargins left="0.51181102362204722" right="0.51181102362204722" top="0.74803149606299213" bottom="0.74803149606299213" header="0.31496062992125984" footer="0.31496062992125984"/>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INSTRUCTIVO</vt:lpstr>
      <vt:lpstr>INGRESOS APROBADOS</vt:lpstr>
      <vt:lpstr>EGRESOS APROBADOS</vt:lpstr>
      <vt:lpstr>'INGRESOS APROBADOS'!Área_de_impresión</vt:lpstr>
      <vt:lpstr>INSTRUCTIVO!Área_de_impresión</vt:lpstr>
      <vt:lpstr>'INGRESOS APROBADOS'!Títulos_a_imprimir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Juanita Campos Chavez</dc:creator>
  <cp:lastModifiedBy>CONTABILIDAD SERVER</cp:lastModifiedBy>
  <cp:lastPrinted>2024-03-06T21:26:36Z</cp:lastPrinted>
  <dcterms:created xsi:type="dcterms:W3CDTF">2017-09-18T17:11:05Z</dcterms:created>
  <dcterms:modified xsi:type="dcterms:W3CDTF">2024-03-06T21:47:18Z</dcterms:modified>
</cp:coreProperties>
</file>